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7" activeTab="0"/>
  </bookViews>
  <sheets>
    <sheet name="квалификация" sheetId="1" r:id="rId1"/>
    <sheet name="раунд робин" sheetId="2" r:id="rId2"/>
    <sheet name="степледдер" sheetId="3" r:id="rId3"/>
    <sheet name="дорожки" sheetId="4" r:id="rId4"/>
    <sheet name="лист участника" sheetId="5" r:id="rId5"/>
    <sheet name="участники" sheetId="6" r:id="rId6"/>
    <sheet name="__VBA__0" sheetId="7" r:id="rId7"/>
  </sheets>
  <definedNames>
    <definedName name="_xlnm.Print_Area" localSheetId="1">'раунд робин'!$A$1:$V$28</definedName>
  </definedNames>
  <calcPr fullCalcOnLoad="1"/>
</workbook>
</file>

<file path=xl/sharedStrings.xml><?xml version="1.0" encoding="utf-8"?>
<sst xmlns="http://schemas.openxmlformats.org/spreadsheetml/2006/main" count="272" uniqueCount="172">
  <si>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</si>
  <si>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</si>
  <si>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</si>
  <si>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2014</t>
  </si>
  <si>
    <t xml:space="preserve">6 этап </t>
  </si>
  <si>
    <t>6 июня  2015 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</si>
  <si>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</si>
  <si>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</si>
  <si>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</si>
  <si>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</si>
  <si>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</si>
  <si>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</si>
  <si>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</si>
  <si>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</si>
  <si>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</si>
  <si>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Шукаев М.</t>
  </si>
  <si>
    <t>Марченко П.</t>
  </si>
  <si>
    <t>Жиделев А.</t>
  </si>
  <si>
    <t>Мисходжев Р.</t>
  </si>
  <si>
    <t>Безотосный А.</t>
  </si>
  <si>
    <t>Лаптев В.</t>
  </si>
  <si>
    <t>Анипко А.</t>
  </si>
  <si>
    <t>Егозарьян А</t>
  </si>
  <si>
    <t>Горькаев И.</t>
  </si>
  <si>
    <t>Лазарев С.</t>
  </si>
  <si>
    <t>Тарапатин В.</t>
  </si>
  <si>
    <t>Тихонов К.</t>
  </si>
  <si>
    <t>Вайнман А.</t>
  </si>
  <si>
    <t>Поляков А.</t>
  </si>
  <si>
    <t>Кияшкин А.</t>
  </si>
  <si>
    <t>Беляков А.</t>
  </si>
  <si>
    <t>Белов А.</t>
  </si>
  <si>
    <t>Фамин Д.</t>
  </si>
  <si>
    <t>Шубин В.</t>
  </si>
  <si>
    <t>Мясников В.</t>
  </si>
  <si>
    <t>Гущин А.</t>
  </si>
  <si>
    <t>Рычагов М.</t>
  </si>
  <si>
    <t>Хохлов С.</t>
  </si>
  <si>
    <t>Халанский Д.</t>
  </si>
  <si>
    <t>Власенко В.</t>
  </si>
  <si>
    <t>Лявин А.</t>
  </si>
  <si>
    <t>Майоров И.</t>
  </si>
  <si>
    <t>Карпов С.</t>
  </si>
  <si>
    <t>Диденко Р.</t>
  </si>
  <si>
    <t>ЖЕНЩИНЫ</t>
  </si>
  <si>
    <t>Вайнман М.</t>
  </si>
  <si>
    <t>Корецкая Я.</t>
  </si>
  <si>
    <t>Лихолай А.</t>
  </si>
  <si>
    <t>Новикова К.</t>
  </si>
  <si>
    <t>Иванова О.</t>
  </si>
  <si>
    <t>Мясникова Н.</t>
  </si>
  <si>
    <t>Антюфеева Е.</t>
  </si>
  <si>
    <t xml:space="preserve"> </t>
  </si>
  <si>
    <t>Раунд Робин</t>
  </si>
  <si>
    <t>06 июня 2015 г.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</si>
  <si>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</si>
  <si>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</si>
  <si>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</si>
  <si>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</si>
  <si>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</si>
  <si>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</si>
  <si>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</si>
  <si>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</si>
  <si>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</si>
  <si>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>Мужчины 1 группа</t>
  </si>
  <si>
    <t>Безотосный А</t>
  </si>
  <si>
    <t>Шукаев М</t>
  </si>
  <si>
    <t>Горькаев И</t>
  </si>
  <si>
    <t>Анипко А</t>
  </si>
  <si>
    <t>Кияшкин А</t>
  </si>
  <si>
    <t>Жиделев А</t>
  </si>
  <si>
    <t>Тарапатин В</t>
  </si>
  <si>
    <t>Вайнман А</t>
  </si>
  <si>
    <t xml:space="preserve">    Мужчины 2 группа</t>
  </si>
  <si>
    <t>Лаптев В</t>
  </si>
  <si>
    <t>Мисходжев Р</t>
  </si>
  <si>
    <t>Марченко П</t>
  </si>
  <si>
    <t>Лазарев С</t>
  </si>
  <si>
    <t>Тихонов К</t>
  </si>
  <si>
    <t>Поляков А</t>
  </si>
  <si>
    <t>Беляков А</t>
  </si>
  <si>
    <t>Женщины</t>
  </si>
  <si>
    <t>Вайнман М</t>
  </si>
  <si>
    <t>Лихолай А</t>
  </si>
  <si>
    <t>Иванова О</t>
  </si>
  <si>
    <t>Корецкая Я</t>
  </si>
  <si>
    <t>Новикова К</t>
  </si>
  <si>
    <t>Мясникова Н</t>
  </si>
  <si>
    <t xml:space="preserve"> СТЕПЛЕДДЕР ЖЕНЩИН</t>
  </si>
  <si>
    <t>22 марта 2013г.</t>
  </si>
  <si>
    <t>СТЕПЛЕДДЕР МУЖЧИН</t>
  </si>
  <si>
    <t>За 1 место</t>
  </si>
  <si>
    <t>За 3 место</t>
  </si>
  <si>
    <t xml:space="preserve">Безотосный </t>
  </si>
  <si>
    <t>Лаптев</t>
  </si>
  <si>
    <t>Мисходжев</t>
  </si>
  <si>
    <t>Распределение по дорожкам</t>
  </si>
  <si>
    <t>дорожки</t>
  </si>
  <si>
    <t>игры</t>
  </si>
  <si>
    <t>15--1</t>
  </si>
  <si>
    <t>13--3</t>
  </si>
  <si>
    <t>11--5</t>
  </si>
  <si>
    <t>9--7</t>
  </si>
  <si>
    <t>16--2</t>
  </si>
  <si>
    <t>14--4</t>
  </si>
  <si>
    <t>12--6</t>
  </si>
  <si>
    <t>10--8</t>
  </si>
  <si>
    <t>13--7</t>
  </si>
  <si>
    <t>11--1</t>
  </si>
  <si>
    <t>9--3</t>
  </si>
  <si>
    <t>15--5</t>
  </si>
  <si>
    <t>14--8</t>
  </si>
  <si>
    <t>12--2</t>
  </si>
  <si>
    <t>10--4</t>
  </si>
  <si>
    <t>16--6</t>
  </si>
  <si>
    <t>9--1</t>
  </si>
  <si>
    <t>15--3</t>
  </si>
  <si>
    <t>13--5</t>
  </si>
  <si>
    <t>11--7</t>
  </si>
  <si>
    <t>10--2</t>
  </si>
  <si>
    <t>16--4</t>
  </si>
  <si>
    <t>14--6</t>
  </si>
  <si>
    <t>12--8</t>
  </si>
  <si>
    <t>11--3</t>
  </si>
  <si>
    <t>9--5</t>
  </si>
  <si>
    <t>15--7</t>
  </si>
  <si>
    <t>13--1</t>
  </si>
  <si>
    <t>12--4</t>
  </si>
  <si>
    <t>10--6</t>
  </si>
  <si>
    <t>16--8</t>
  </si>
  <si>
    <t>14--2</t>
  </si>
  <si>
    <t>7--3</t>
  </si>
  <si>
    <t>15--11</t>
  </si>
  <si>
    <t>13--9</t>
  </si>
  <si>
    <t>5--1</t>
  </si>
  <si>
    <t>8--4</t>
  </si>
  <si>
    <t>16--12</t>
  </si>
  <si>
    <t>14--10</t>
  </si>
  <si>
    <t>6--2</t>
  </si>
  <si>
    <t>13--11</t>
  </si>
  <si>
    <t>5--3</t>
  </si>
  <si>
    <t>7--1</t>
  </si>
  <si>
    <t>15--9</t>
  </si>
  <si>
    <t>14--12</t>
  </si>
  <si>
    <t>6--4</t>
  </si>
  <si>
    <t>8--2</t>
  </si>
  <si>
    <t>16--10</t>
  </si>
  <si>
    <t>3--1</t>
  </si>
  <si>
    <t>15--13</t>
  </si>
  <si>
    <t>11--9</t>
  </si>
  <si>
    <t>7--5</t>
  </si>
  <si>
    <t>4--2</t>
  </si>
  <si>
    <t>16--14</t>
  </si>
  <si>
    <t>12--10</t>
  </si>
  <si>
    <t>8--6</t>
  </si>
  <si>
    <t>6--1</t>
  </si>
  <si>
    <t>5--2</t>
  </si>
  <si>
    <t>4--3</t>
  </si>
  <si>
    <t>6--3</t>
  </si>
  <si>
    <t>3--2</t>
  </si>
  <si>
    <t>4--1</t>
  </si>
  <si>
    <t>6--5</t>
  </si>
  <si>
    <t>5--4</t>
  </si>
  <si>
    <t>2--1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</si>
  <si>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</si>
  <si>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</si>
  <si>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</si>
  <si>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средний</t>
  </si>
  <si>
    <t>переигровка</t>
  </si>
  <si>
    <t>подпись</t>
  </si>
  <si>
    <t>Карпов С</t>
  </si>
  <si>
    <t>н/опл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</si>
</sst>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0.00"/>
    <numFmt numFmtId="168" formatCode="DD/MMM"/>
  </numFmts>
  <fonts count="40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i/>
      <sz val="11"/>
      <color indexed="12"/>
      <name val="Arial Cyr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  <font>
      <sz val="11"/>
      <name val="Arial Cyr"/>
      <family val="2"/>
    </font>
    <font>
      <b/>
      <sz val="11"/>
      <color indexed="12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10"/>
      <color indexed="8"/>
      <name val="Arial Cyr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4" borderId="2" xfId="0" applyFont="1" applyFill="1" applyBorder="1" applyAlignment="1">
      <alignment horizontal="center"/>
    </xf>
    <xf numFmtId="164" fontId="5" fillId="4" borderId="3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10" fillId="2" borderId="4" xfId="20" applyFont="1" applyFill="1" applyBorder="1" applyAlignment="1">
      <alignment horizontal="center"/>
      <protection/>
    </xf>
    <xf numFmtId="164" fontId="11" fillId="5" borderId="4" xfId="20" applyFont="1" applyFill="1" applyBorder="1" applyProtection="1">
      <alignment/>
      <protection locked="0"/>
    </xf>
    <xf numFmtId="164" fontId="5" fillId="4" borderId="4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5" fillId="2" borderId="4" xfId="0" applyFont="1" applyFill="1" applyBorder="1" applyAlignment="1">
      <alignment horizontal="center" vertical="center"/>
    </xf>
    <xf numFmtId="164" fontId="11" fillId="5" borderId="4" xfId="0" applyFont="1" applyFill="1" applyBorder="1" applyAlignment="1" applyProtection="1">
      <alignment/>
      <protection locked="0"/>
    </xf>
    <xf numFmtId="164" fontId="8" fillId="0" borderId="0" xfId="0" applyFont="1" applyBorder="1" applyAlignment="1">
      <alignment horizontal="center"/>
    </xf>
    <xf numFmtId="164" fontId="12" fillId="5" borderId="4" xfId="20" applyFont="1" applyFill="1" applyBorder="1" applyProtection="1">
      <alignment/>
      <protection locked="0"/>
    </xf>
    <xf numFmtId="164" fontId="13" fillId="5" borderId="4" xfId="0" applyFont="1" applyFill="1" applyBorder="1" applyAlignment="1">
      <alignment/>
    </xf>
    <xf numFmtId="164" fontId="11" fillId="5" borderId="4" xfId="0" applyFont="1" applyFill="1" applyBorder="1" applyAlignment="1">
      <alignment/>
    </xf>
    <xf numFmtId="164" fontId="14" fillId="3" borderId="4" xfId="0" applyFont="1" applyFill="1" applyBorder="1" applyAlignment="1">
      <alignment/>
    </xf>
    <xf numFmtId="164" fontId="15" fillId="3" borderId="4" xfId="0" applyFont="1" applyFill="1" applyBorder="1" applyAlignment="1">
      <alignment/>
    </xf>
    <xf numFmtId="164" fontId="16" fillId="3" borderId="4" xfId="0" applyFont="1" applyFill="1" applyBorder="1" applyAlignment="1">
      <alignment/>
    </xf>
    <xf numFmtId="164" fontId="5" fillId="6" borderId="5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4" borderId="6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 vertical="center"/>
    </xf>
    <xf numFmtId="166" fontId="5" fillId="3" borderId="6" xfId="0" applyNumberFormat="1" applyFont="1" applyFill="1" applyBorder="1" applyAlignment="1">
      <alignment horizontal="center" vertical="center"/>
    </xf>
    <xf numFmtId="164" fontId="17" fillId="5" borderId="6" xfId="0" applyFont="1" applyFill="1" applyBorder="1" applyAlignment="1">
      <alignment/>
    </xf>
    <xf numFmtId="164" fontId="5" fillId="5" borderId="6" xfId="0" applyFont="1" applyFill="1" applyBorder="1" applyAlignment="1" applyProtection="1">
      <alignment/>
      <protection locked="0"/>
    </xf>
    <xf numFmtId="164" fontId="15" fillId="5" borderId="6" xfId="0" applyFont="1" applyFill="1" applyBorder="1" applyAlignment="1">
      <alignment/>
    </xf>
    <xf numFmtId="164" fontId="16" fillId="5" borderId="6" xfId="0" applyFont="1" applyFill="1" applyBorder="1" applyAlignment="1">
      <alignment/>
    </xf>
    <xf numFmtId="164" fontId="18" fillId="5" borderId="6" xfId="0" applyFont="1" applyFill="1" applyBorder="1" applyAlignment="1" applyProtection="1">
      <alignment/>
      <protection locked="0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8" fillId="0" borderId="0" xfId="0" applyFont="1" applyFill="1" applyBorder="1" applyAlignment="1">
      <alignment horizontal="center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/>
    </xf>
    <xf numFmtId="164" fontId="22" fillId="0" borderId="0" xfId="0" applyFont="1" applyAlignment="1">
      <alignment/>
    </xf>
    <xf numFmtId="164" fontId="9" fillId="0" borderId="0" xfId="0" applyFont="1" applyFill="1" applyBorder="1" applyAlignment="1">
      <alignment horizontal="center" vertical="center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0" fillId="7" borderId="7" xfId="0" applyFont="1" applyFill="1" applyBorder="1" applyAlignment="1">
      <alignment horizontal="center" vertical="center"/>
    </xf>
    <xf numFmtId="164" fontId="0" fillId="7" borderId="7" xfId="0" applyFont="1" applyFill="1" applyBorder="1" applyAlignment="1">
      <alignment horizontal="center" vertical="center" wrapText="1"/>
    </xf>
    <xf numFmtId="164" fontId="0" fillId="7" borderId="8" xfId="0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4" fontId="25" fillId="7" borderId="7" xfId="0" applyFont="1" applyFill="1" applyBorder="1" applyAlignment="1">
      <alignment horizontal="center"/>
    </xf>
    <xf numFmtId="164" fontId="10" fillId="7" borderId="4" xfId="0" applyFont="1" applyFill="1" applyBorder="1" applyAlignment="1">
      <alignment horizontal="center"/>
    </xf>
    <xf numFmtId="164" fontId="13" fillId="0" borderId="4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/>
    </xf>
    <xf numFmtId="167" fontId="13" fillId="0" borderId="4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1" fillId="0" borderId="4" xfId="0" applyFont="1" applyFill="1" applyBorder="1" applyAlignment="1">
      <alignment horizontal="center" vertical="center"/>
    </xf>
    <xf numFmtId="166" fontId="13" fillId="3" borderId="0" xfId="0" applyNumberFormat="1" applyFont="1" applyFill="1" applyBorder="1" applyAlignment="1">
      <alignment horizontal="center"/>
    </xf>
    <xf numFmtId="166" fontId="13" fillId="3" borderId="5" xfId="0" applyNumberFormat="1" applyFont="1" applyFill="1" applyBorder="1" applyAlignment="1">
      <alignment horizontal="center"/>
    </xf>
    <xf numFmtId="166" fontId="13" fillId="3" borderId="2" xfId="0" applyNumberFormat="1" applyFont="1" applyFill="1" applyBorder="1" applyAlignment="1">
      <alignment horizontal="center"/>
    </xf>
    <xf numFmtId="166" fontId="13" fillId="3" borderId="9" xfId="0" applyNumberFormat="1" applyFont="1" applyFill="1" applyBorder="1" applyAlignment="1">
      <alignment horizontal="center"/>
    </xf>
    <xf numFmtId="166" fontId="13" fillId="3" borderId="1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8" fillId="3" borderId="4" xfId="0" applyFont="1" applyFill="1" applyBorder="1" applyAlignment="1" applyProtection="1">
      <alignment/>
      <protection locked="0"/>
    </xf>
    <xf numFmtId="166" fontId="13" fillId="3" borderId="11" xfId="0" applyNumberFormat="1" applyFont="1" applyFill="1" applyBorder="1" applyAlignment="1">
      <alignment horizontal="center"/>
    </xf>
    <xf numFmtId="166" fontId="17" fillId="7" borderId="4" xfId="0" applyNumberFormat="1" applyFont="1" applyFill="1" applyBorder="1" applyAlignment="1">
      <alignment horizontal="center"/>
    </xf>
    <xf numFmtId="166" fontId="30" fillId="3" borderId="4" xfId="0" applyNumberFormat="1" applyFont="1" applyFill="1" applyBorder="1" applyAlignment="1">
      <alignment horizontal="center"/>
    </xf>
    <xf numFmtId="164" fontId="7" fillId="3" borderId="4" xfId="0" applyFont="1" applyFill="1" applyBorder="1" applyAlignment="1" applyProtection="1">
      <alignment/>
      <protection locked="0"/>
    </xf>
    <xf numFmtId="164" fontId="13" fillId="0" borderId="2" xfId="0" applyFont="1" applyFill="1" applyBorder="1" applyAlignment="1">
      <alignment horizontal="center"/>
    </xf>
    <xf numFmtId="166" fontId="13" fillId="8" borderId="4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center" vertical="center"/>
    </xf>
    <xf numFmtId="164" fontId="31" fillId="3" borderId="4" xfId="0" applyFont="1" applyFill="1" applyBorder="1" applyAlignment="1" applyProtection="1">
      <alignment/>
      <protection locked="0"/>
    </xf>
    <xf numFmtId="166" fontId="13" fillId="8" borderId="5" xfId="0" applyNumberFormat="1" applyFont="1" applyFill="1" applyBorder="1" applyAlignment="1">
      <alignment horizontal="center"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11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0" xfId="0" applyFont="1" applyBorder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7" fillId="0" borderId="0" xfId="0" applyFont="1" applyBorder="1" applyAlignment="1">
      <alignment/>
    </xf>
    <xf numFmtId="164" fontId="36" fillId="0" borderId="2" xfId="0" applyFont="1" applyFill="1" applyBorder="1" applyAlignment="1">
      <alignment horizontal="center"/>
    </xf>
    <xf numFmtId="164" fontId="37" fillId="0" borderId="0" xfId="0" applyFont="1" applyFill="1" applyAlignment="1">
      <alignment horizontal="center"/>
    </xf>
    <xf numFmtId="164" fontId="37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36" fillId="0" borderId="9" xfId="0" applyFont="1" applyBorder="1" applyAlignment="1">
      <alignment/>
    </xf>
    <xf numFmtId="164" fontId="37" fillId="0" borderId="12" xfId="0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11" fillId="0" borderId="11" xfId="0" applyFont="1" applyFill="1" applyBorder="1" applyAlignment="1">
      <alignment horizontal="center"/>
    </xf>
    <xf numFmtId="164" fontId="37" fillId="0" borderId="3" xfId="0" applyFont="1" applyFill="1" applyBorder="1" applyAlignment="1">
      <alignment horizontal="center"/>
    </xf>
    <xf numFmtId="164" fontId="37" fillId="0" borderId="9" xfId="0" applyFont="1" applyFill="1" applyBorder="1" applyAlignment="1">
      <alignment horizontal="center"/>
    </xf>
    <xf numFmtId="164" fontId="37" fillId="0" borderId="2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37" fillId="0" borderId="13" xfId="0" applyFont="1" applyFill="1" applyBorder="1" applyAlignment="1">
      <alignment horizontal="center"/>
    </xf>
    <xf numFmtId="164" fontId="35" fillId="0" borderId="0" xfId="0" applyFont="1" applyFill="1" applyAlignment="1">
      <alignment/>
    </xf>
    <xf numFmtId="164" fontId="11" fillId="0" borderId="2" xfId="0" applyFont="1" applyFill="1" applyBorder="1" applyAlignment="1">
      <alignment horizontal="center"/>
    </xf>
    <xf numFmtId="164" fontId="37" fillId="0" borderId="14" xfId="0" applyFont="1" applyFill="1" applyBorder="1" applyAlignment="1">
      <alignment horizontal="center"/>
    </xf>
    <xf numFmtId="164" fontId="38" fillId="0" borderId="0" xfId="0" applyFont="1" applyFill="1" applyAlignment="1">
      <alignment/>
    </xf>
    <xf numFmtId="164" fontId="37" fillId="0" borderId="4" xfId="0" applyFont="1" applyFill="1" applyBorder="1" applyAlignment="1">
      <alignment horizontal="center"/>
    </xf>
    <xf numFmtId="164" fontId="11" fillId="0" borderId="2" xfId="0" applyFont="1" applyFill="1" applyBorder="1" applyAlignment="1">
      <alignment/>
    </xf>
    <xf numFmtId="164" fontId="37" fillId="0" borderId="11" xfId="0" applyFont="1" applyFill="1" applyBorder="1" applyAlignment="1">
      <alignment horizontal="center"/>
    </xf>
    <xf numFmtId="164" fontId="37" fillId="0" borderId="0" xfId="0" applyFont="1" applyFill="1" applyAlignment="1">
      <alignment/>
    </xf>
    <xf numFmtId="164" fontId="11" fillId="0" borderId="11" xfId="0" applyFont="1" applyFill="1" applyBorder="1" applyAlignment="1">
      <alignment/>
    </xf>
    <xf numFmtId="164" fontId="0" fillId="0" borderId="11" xfId="0" applyFont="1" applyBorder="1" applyAlignment="1">
      <alignment horizontal="center"/>
    </xf>
    <xf numFmtId="164" fontId="36" fillId="0" borderId="2" xfId="0" applyFont="1" applyBorder="1" applyAlignment="1">
      <alignment horizontal="center"/>
    </xf>
    <xf numFmtId="164" fontId="36" fillId="0" borderId="0" xfId="0" applyFont="1" applyAlignment="1">
      <alignment horizontal="center"/>
    </xf>
    <xf numFmtId="164" fontId="36" fillId="0" borderId="0" xfId="0" applyFont="1" applyBorder="1" applyAlignment="1">
      <alignment horizontal="center"/>
    </xf>
    <xf numFmtId="164" fontId="36" fillId="0" borderId="4" xfId="0" applyFont="1" applyBorder="1" applyAlignment="1">
      <alignment/>
    </xf>
    <xf numFmtId="164" fontId="36" fillId="0" borderId="15" xfId="0" applyFont="1" applyBorder="1" applyAlignment="1">
      <alignment horizontal="center"/>
    </xf>
    <xf numFmtId="164" fontId="36" fillId="0" borderId="11" xfId="0" applyFont="1" applyBorder="1" applyAlignment="1">
      <alignment horizontal="center"/>
    </xf>
    <xf numFmtId="164" fontId="36" fillId="0" borderId="3" xfId="0" applyFont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15" fillId="3" borderId="6" xfId="0" applyFont="1" applyFill="1" applyBorder="1" applyAlignment="1">
      <alignment/>
    </xf>
    <xf numFmtId="164" fontId="35" fillId="0" borderId="0" xfId="0" applyFont="1" applyAlignment="1">
      <alignment horizontal="center"/>
    </xf>
    <xf numFmtId="164" fontId="5" fillId="0" borderId="11" xfId="0" applyFont="1" applyBorder="1" applyAlignment="1">
      <alignment horizontal="center"/>
    </xf>
    <xf numFmtId="164" fontId="11" fillId="0" borderId="4" xfId="0" applyFont="1" applyBorder="1" applyAlignment="1">
      <alignment horizontal="center"/>
    </xf>
    <xf numFmtId="164" fontId="35" fillId="0" borderId="4" xfId="0" applyFont="1" applyBorder="1" applyAlignment="1">
      <alignment horizontal="left"/>
    </xf>
    <xf numFmtId="164" fontId="37" fillId="0" borderId="4" xfId="0" applyFont="1" applyBorder="1" applyAlignment="1">
      <alignment horizontal="center"/>
    </xf>
    <xf numFmtId="168" fontId="37" fillId="0" borderId="4" xfId="0" applyNumberFormat="1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39" fillId="0" borderId="2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37" fillId="0" borderId="6" xfId="0" applyFont="1" applyBorder="1" applyAlignment="1">
      <alignment horizontal="center"/>
    </xf>
    <xf numFmtId="164" fontId="37" fillId="0" borderId="6" xfId="0" applyFont="1" applyBorder="1" applyAlignment="1">
      <alignment horizontal="left"/>
    </xf>
    <xf numFmtId="164" fontId="37" fillId="0" borderId="6" xfId="0" applyFont="1" applyBorder="1" applyAlignment="1">
      <alignment/>
    </xf>
    <xf numFmtId="164" fontId="37" fillId="0" borderId="16" xfId="0" applyFont="1" applyBorder="1" applyAlignment="1">
      <alignment/>
    </xf>
    <xf numFmtId="164" fontId="37" fillId="0" borderId="17" xfId="0" applyFont="1" applyBorder="1" applyAlignment="1">
      <alignment horizontal="center"/>
    </xf>
    <xf numFmtId="164" fontId="37" fillId="0" borderId="6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13</xdr:col>
      <xdr:colOff>266700</xdr:colOff>
      <xdr:row>2</xdr:row>
      <xdr:rowOff>114300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38100</xdr:rowOff>
    </xdr:from>
    <xdr:to>
      <xdr:col>5</xdr:col>
      <xdr:colOff>0</xdr:colOff>
      <xdr:row>12</xdr:row>
      <xdr:rowOff>38100</xdr:rowOff>
    </xdr:to>
    <xdr:sp>
      <xdr:nvSpPr>
        <xdr:cNvPr id="1" name="Строка 3"/>
        <xdr:cNvSpPr>
          <a:spLocks/>
        </xdr:cNvSpPr>
      </xdr:nvSpPr>
      <xdr:spPr>
        <a:xfrm>
          <a:off x="2905125" y="2000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76200</xdr:rowOff>
    </xdr:from>
    <xdr:to>
      <xdr:col>10</xdr:col>
      <xdr:colOff>190500</xdr:colOff>
      <xdr:row>14</xdr:row>
      <xdr:rowOff>76200</xdr:rowOff>
    </xdr:to>
    <xdr:sp>
      <xdr:nvSpPr>
        <xdr:cNvPr id="2" name="Строка 4"/>
        <xdr:cNvSpPr>
          <a:spLocks/>
        </xdr:cNvSpPr>
      </xdr:nvSpPr>
      <xdr:spPr>
        <a:xfrm>
          <a:off x="6591300" y="236220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</xdr:col>
      <xdr:colOff>0</xdr:colOff>
      <xdr:row>8</xdr:row>
      <xdr:rowOff>161925</xdr:rowOff>
    </xdr:to>
    <xdr:sp>
      <xdr:nvSpPr>
        <xdr:cNvPr id="1" name="Строка 1"/>
        <xdr:cNvSpPr>
          <a:spLocks/>
        </xdr:cNvSpPr>
      </xdr:nvSpPr>
      <xdr:spPr>
        <a:xfrm>
          <a:off x="609600" y="1343025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</xdr:row>
      <xdr:rowOff>152400</xdr:rowOff>
    </xdr:to>
    <xdr:sp>
      <xdr:nvSpPr>
        <xdr:cNvPr id="2" name="Строка 2"/>
        <xdr:cNvSpPr>
          <a:spLocks/>
        </xdr:cNvSpPr>
      </xdr:nvSpPr>
      <xdr:spPr>
        <a:xfrm>
          <a:off x="609600" y="64770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19050</xdr:colOff>
      <xdr:row>24</xdr:row>
      <xdr:rowOff>142875</xdr:rowOff>
    </xdr:to>
    <xdr:sp>
      <xdr:nvSpPr>
        <xdr:cNvPr id="3" name="Строка 3"/>
        <xdr:cNvSpPr>
          <a:spLocks/>
        </xdr:cNvSpPr>
      </xdr:nvSpPr>
      <xdr:spPr>
        <a:xfrm>
          <a:off x="609600" y="3857625"/>
          <a:ext cx="62865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38100</xdr:rowOff>
    </xdr:from>
    <xdr:to>
      <xdr:col>1</xdr:col>
      <xdr:colOff>600075</xdr:colOff>
      <xdr:row>5</xdr:row>
      <xdr:rowOff>104775</xdr:rowOff>
    </xdr:to>
    <xdr:sp>
      <xdr:nvSpPr>
        <xdr:cNvPr id="4" name="Строка 1"/>
        <xdr:cNvSpPr>
          <a:spLocks/>
        </xdr:cNvSpPr>
      </xdr:nvSpPr>
      <xdr:spPr>
        <a:xfrm>
          <a:off x="628650" y="685800"/>
          <a:ext cx="581025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9525</xdr:rowOff>
    </xdr:from>
    <xdr:to>
      <xdr:col>7</xdr:col>
      <xdr:colOff>581025</xdr:colOff>
      <xdr:row>5</xdr:row>
      <xdr:rowOff>161925</xdr:rowOff>
    </xdr:to>
    <xdr:sp>
      <xdr:nvSpPr>
        <xdr:cNvPr id="5" name="Строка 2"/>
        <xdr:cNvSpPr>
          <a:spLocks/>
        </xdr:cNvSpPr>
      </xdr:nvSpPr>
      <xdr:spPr>
        <a:xfrm>
          <a:off x="4895850" y="657225"/>
          <a:ext cx="55245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9</xdr:col>
      <xdr:colOff>19050</xdr:colOff>
      <xdr:row>24</xdr:row>
      <xdr:rowOff>142875</xdr:rowOff>
    </xdr:to>
    <xdr:sp>
      <xdr:nvSpPr>
        <xdr:cNvPr id="6" name="Строка 3"/>
        <xdr:cNvSpPr>
          <a:spLocks/>
        </xdr:cNvSpPr>
      </xdr:nvSpPr>
      <xdr:spPr>
        <a:xfrm>
          <a:off x="5486400" y="3857625"/>
          <a:ext cx="676275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4"/>
  <sheetViews>
    <sheetView tabSelected="1" zoomScale="70" zoomScaleNormal="70" workbookViewId="0" topLeftCell="A16">
      <selection activeCell="A25" sqref="A25:IV25"/>
    </sheetView>
  </sheetViews>
  <sheetFormatPr defaultColWidth="9.140625" defaultRowHeight="12.75"/>
  <cols>
    <col min="1" max="1" width="5.28125" style="1" customWidth="1"/>
    <col min="2" max="2" width="18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 t="s">
        <v>0</v>
      </c>
    </row>
    <row r="2" ht="12.75">
      <c r="I2" s="3" t="s">
        <v>1</v>
      </c>
    </row>
    <row r="3" ht="10.5" customHeight="1">
      <c r="I3" s="3" t="s">
        <v>2</v>
      </c>
    </row>
    <row r="4" ht="13.5" customHeight="1"/>
    <row r="5" spans="1:16" ht="24" customHeight="1">
      <c r="A5" s="2" t="s">
        <v>3</v>
      </c>
      <c r="B5" s="4"/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7" customFormat="1" ht="13.5" customHeight="1">
      <c r="A8" s="10" t="s">
        <v>6</v>
      </c>
      <c r="B8" s="11" t="s">
        <v>7</v>
      </c>
      <c r="C8" s="12">
        <v>1</v>
      </c>
      <c r="D8" s="13">
        <v>2</v>
      </c>
      <c r="E8" s="12">
        <v>3</v>
      </c>
      <c r="F8" s="13">
        <v>4</v>
      </c>
      <c r="G8" s="12">
        <v>5</v>
      </c>
      <c r="H8" s="13">
        <v>6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12</v>
      </c>
      <c r="N8" s="15" t="s">
        <v>13</v>
      </c>
      <c r="O8" s="15" t="s">
        <v>14</v>
      </c>
      <c r="P8" s="16"/>
    </row>
    <row r="9" spans="1:18" s="17" customFormat="1" ht="13.5" customHeight="1">
      <c r="A9" s="18">
        <v>27</v>
      </c>
      <c r="B9" s="19" t="s">
        <v>15</v>
      </c>
      <c r="C9" s="20">
        <v>265</v>
      </c>
      <c r="D9" s="20">
        <v>168</v>
      </c>
      <c r="E9" s="20">
        <v>186</v>
      </c>
      <c r="F9" s="20">
        <v>219</v>
      </c>
      <c r="G9" s="20">
        <v>229</v>
      </c>
      <c r="H9" s="20">
        <v>213</v>
      </c>
      <c r="I9" s="21">
        <f>IF(C9&lt;&gt;"",SUM(C9:H9),"")</f>
        <v>1280</v>
      </c>
      <c r="J9" s="22">
        <f>IF(C9&lt;&gt;"",AVERAGE(C9:H9),"")</f>
        <v>213.33333333333334</v>
      </c>
      <c r="K9" s="23">
        <f>IF(C9&lt;&gt;"",MAX(C9:H9),"")</f>
        <v>265</v>
      </c>
      <c r="L9" s="23">
        <f>IF(D9&lt;&gt;"",MAX(C9:H9)-MIN(C9:H9),"")</f>
        <v>97</v>
      </c>
      <c r="M9" s="21">
        <v>1</v>
      </c>
      <c r="N9" s="24">
        <f>MAX(C9:H9)</f>
        <v>265</v>
      </c>
      <c r="O9" s="25"/>
      <c r="P9" s="25"/>
      <c r="Q9" s="25"/>
      <c r="R9" s="25"/>
    </row>
    <row r="10" spans="1:16" s="17" customFormat="1" ht="13.5" customHeight="1">
      <c r="A10" s="26">
        <v>6</v>
      </c>
      <c r="B10" s="27" t="s">
        <v>16</v>
      </c>
      <c r="C10" s="20">
        <v>199</v>
      </c>
      <c r="D10" s="20">
        <v>226</v>
      </c>
      <c r="E10" s="20">
        <v>208</v>
      </c>
      <c r="F10" s="20">
        <v>205</v>
      </c>
      <c r="G10" s="20">
        <v>226</v>
      </c>
      <c r="H10" s="20">
        <v>215</v>
      </c>
      <c r="I10" s="21">
        <f>IF(C10&lt;&gt;"",SUM(C10:H10),"")</f>
        <v>1279</v>
      </c>
      <c r="J10" s="22">
        <f>IF(C10&lt;&gt;"",AVERAGE(C10:H10),"")</f>
        <v>213.16666666666666</v>
      </c>
      <c r="K10" s="23">
        <f>IF(C10&lt;&gt;"",MAX(C10:H10),"")</f>
        <v>226</v>
      </c>
      <c r="L10" s="23">
        <f>IF(D10&lt;&gt;"",MAX(C10:H10)-MIN(C10:H10),"")</f>
        <v>27</v>
      </c>
      <c r="M10" s="21">
        <v>2</v>
      </c>
      <c r="N10" s="24">
        <f>MAX(C10:H10)</f>
        <v>226</v>
      </c>
      <c r="O10" s="28">
        <f>MIN(C10:H10)</f>
        <v>199</v>
      </c>
      <c r="P10" s="16"/>
    </row>
    <row r="11" spans="1:16" s="17" customFormat="1" ht="13.5" customHeight="1">
      <c r="A11" s="18">
        <v>4</v>
      </c>
      <c r="B11" s="19" t="s">
        <v>17</v>
      </c>
      <c r="C11" s="20">
        <v>210</v>
      </c>
      <c r="D11" s="20">
        <v>159</v>
      </c>
      <c r="E11" s="20">
        <v>204</v>
      </c>
      <c r="F11" s="20">
        <v>182</v>
      </c>
      <c r="G11" s="20">
        <v>278</v>
      </c>
      <c r="H11" s="20">
        <v>224</v>
      </c>
      <c r="I11" s="21">
        <f>IF(C11&lt;&gt;"",SUM(C11:H11),"")</f>
        <v>1257</v>
      </c>
      <c r="J11" s="22">
        <f>IF(C11&lt;&gt;"",AVERAGE(C11:H11),"")</f>
        <v>209.5</v>
      </c>
      <c r="K11" s="23">
        <f>IF(C11&lt;&gt;"",MAX(C11:H11),"")</f>
        <v>278</v>
      </c>
      <c r="L11" s="23">
        <f>IF(D11&lt;&gt;"",MAX(C11:H11)-MIN(C11:H11),"")</f>
        <v>119</v>
      </c>
      <c r="M11" s="21">
        <v>3</v>
      </c>
      <c r="N11" s="24">
        <f>MAX(C11:H11)</f>
        <v>278</v>
      </c>
      <c r="O11" s="28">
        <f>MIN(C11:H11)</f>
        <v>159</v>
      </c>
      <c r="P11" s="16"/>
    </row>
    <row r="12" spans="1:16" s="17" customFormat="1" ht="13.5" customHeight="1">
      <c r="A12" s="18">
        <v>28</v>
      </c>
      <c r="B12" s="27" t="s">
        <v>18</v>
      </c>
      <c r="C12" s="20">
        <v>214</v>
      </c>
      <c r="D12" s="20">
        <v>203</v>
      </c>
      <c r="E12" s="20">
        <v>224</v>
      </c>
      <c r="F12" s="20">
        <v>214</v>
      </c>
      <c r="G12" s="20">
        <v>216</v>
      </c>
      <c r="H12" s="20">
        <v>168</v>
      </c>
      <c r="I12" s="21">
        <f>IF(C12&lt;&gt;"",SUM(C12:H12),"")</f>
        <v>1239</v>
      </c>
      <c r="J12" s="22">
        <f>IF(C12&lt;&gt;"",AVERAGE(C12:H12),"")</f>
        <v>206.5</v>
      </c>
      <c r="K12" s="23">
        <f>IF(C12&lt;&gt;"",MAX(C12:H12),"")</f>
        <v>224</v>
      </c>
      <c r="L12" s="23">
        <f>IF(D12&lt;&gt;"",MAX(C12:H12)-MIN(C12:H12),"")</f>
        <v>56</v>
      </c>
      <c r="M12" s="21">
        <v>4</v>
      </c>
      <c r="N12" s="24">
        <f>MAX(C12:H12)</f>
        <v>224</v>
      </c>
      <c r="O12" s="28">
        <f>MIN(C12:H12)</f>
        <v>168</v>
      </c>
      <c r="P12" s="16"/>
    </row>
    <row r="13" spans="1:16" s="17" customFormat="1" ht="13.5" customHeight="1">
      <c r="A13" s="18">
        <v>34</v>
      </c>
      <c r="B13" s="29" t="s">
        <v>19</v>
      </c>
      <c r="C13" s="20">
        <v>214</v>
      </c>
      <c r="D13" s="20">
        <v>190</v>
      </c>
      <c r="E13" s="20">
        <v>202</v>
      </c>
      <c r="F13" s="20">
        <v>206</v>
      </c>
      <c r="G13" s="20">
        <v>190</v>
      </c>
      <c r="H13" s="20">
        <v>236</v>
      </c>
      <c r="I13" s="21">
        <f>IF(C13&lt;&gt;"",SUM(C13:H13),"")</f>
        <v>1238</v>
      </c>
      <c r="J13" s="22">
        <f>IF(C13&lt;&gt;"",AVERAGE(C13:H13),"")</f>
        <v>206.33333333333334</v>
      </c>
      <c r="K13" s="23">
        <f>IF(C13&lt;&gt;"",MAX(C13:H13),"")</f>
        <v>236</v>
      </c>
      <c r="L13" s="23">
        <f>IF(D13&lt;&gt;"",MAX(C13:H13)-MIN(C13:H13),"")</f>
        <v>46</v>
      </c>
      <c r="M13" s="21">
        <v>5</v>
      </c>
      <c r="N13" s="24">
        <f>MAX(C13:H13)</f>
        <v>236</v>
      </c>
      <c r="O13" s="28">
        <f>MIN(C13:H13)</f>
        <v>190</v>
      </c>
      <c r="P13" s="16"/>
    </row>
    <row r="14" spans="1:16" s="17" customFormat="1" ht="13.5" customHeight="1">
      <c r="A14" s="18">
        <v>13</v>
      </c>
      <c r="B14" s="19" t="s">
        <v>20</v>
      </c>
      <c r="C14" s="20">
        <v>177</v>
      </c>
      <c r="D14" s="20">
        <v>174</v>
      </c>
      <c r="E14" s="20">
        <v>224</v>
      </c>
      <c r="F14" s="20">
        <v>194</v>
      </c>
      <c r="G14" s="20">
        <v>218</v>
      </c>
      <c r="H14" s="20">
        <v>251</v>
      </c>
      <c r="I14" s="21">
        <f>IF(C14&lt;&gt;"",SUM(C14:H14),"")</f>
        <v>1238</v>
      </c>
      <c r="J14" s="22">
        <f>IF(C14&lt;&gt;"",AVERAGE(C14:H14),"")</f>
        <v>206.33333333333334</v>
      </c>
      <c r="K14" s="23">
        <f>IF(C14&lt;&gt;"",MAX(C14:H14),"")</f>
        <v>251</v>
      </c>
      <c r="L14" s="23">
        <f>IF(D14&lt;&gt;"",MAX(C14:H14)-MIN(C14:H14),"")</f>
        <v>77</v>
      </c>
      <c r="M14" s="21">
        <v>6</v>
      </c>
      <c r="N14" s="24">
        <f>MAX(C14:H14)</f>
        <v>251</v>
      </c>
      <c r="O14" s="28">
        <f>MIN(C14:H14)</f>
        <v>174</v>
      </c>
      <c r="P14" s="16"/>
    </row>
    <row r="15" spans="1:16" s="17" customFormat="1" ht="13.5" customHeight="1">
      <c r="A15" s="26">
        <v>2</v>
      </c>
      <c r="B15" s="30" t="s">
        <v>21</v>
      </c>
      <c r="C15" s="20">
        <v>189</v>
      </c>
      <c r="D15" s="20">
        <v>199</v>
      </c>
      <c r="E15" s="20">
        <v>193</v>
      </c>
      <c r="F15" s="20">
        <v>210</v>
      </c>
      <c r="G15" s="20">
        <v>226</v>
      </c>
      <c r="H15" s="20">
        <v>196</v>
      </c>
      <c r="I15" s="21">
        <f>IF(C15&lt;&gt;"",SUM(C15:H15),"")</f>
        <v>1213</v>
      </c>
      <c r="J15" s="22">
        <f>IF(C15&lt;&gt;"",AVERAGE(C15:H15),"")</f>
        <v>202.16666666666666</v>
      </c>
      <c r="K15" s="23">
        <f>IF(C15&lt;&gt;"",MAX(C15:H15),"")</f>
        <v>226</v>
      </c>
      <c r="L15" s="23">
        <f>IF(D15&lt;&gt;"",MAX(C15:H15)-MIN(C15:H15),"")</f>
        <v>37</v>
      </c>
      <c r="M15" s="21">
        <v>7</v>
      </c>
      <c r="N15" s="24">
        <f>MAX(C15:H15)</f>
        <v>226</v>
      </c>
      <c r="O15" s="28">
        <f>MIN(C15:H15)</f>
        <v>189</v>
      </c>
      <c r="P15" s="16"/>
    </row>
    <row r="16" spans="1:16" s="17" customFormat="1" ht="13.5" customHeight="1">
      <c r="A16" s="18">
        <v>24</v>
      </c>
      <c r="B16" s="19" t="s">
        <v>22</v>
      </c>
      <c r="C16" s="20">
        <v>227</v>
      </c>
      <c r="D16" s="20">
        <v>180</v>
      </c>
      <c r="E16" s="20">
        <v>211</v>
      </c>
      <c r="F16" s="20">
        <v>188</v>
      </c>
      <c r="G16" s="20">
        <v>199</v>
      </c>
      <c r="H16" s="20">
        <v>197</v>
      </c>
      <c r="I16" s="21">
        <f>IF(C16&lt;&gt;"",SUM(C16:H16),"")</f>
        <v>1202</v>
      </c>
      <c r="J16" s="22">
        <f>IF(C16&lt;&gt;"",AVERAGE(C16:H16),"")</f>
        <v>200.33333333333334</v>
      </c>
      <c r="K16" s="23">
        <f>IF(C16&lt;&gt;"",MAX(C16:H16),"")</f>
        <v>227</v>
      </c>
      <c r="L16" s="23">
        <f>IF(D16&lt;&gt;"",MAX(C16:H16)-MIN(C16:H16),"")</f>
        <v>47</v>
      </c>
      <c r="M16" s="21">
        <v>8</v>
      </c>
      <c r="N16" s="24">
        <f>MAX(C16:H16)</f>
        <v>227</v>
      </c>
      <c r="O16" s="28">
        <f>MIN(C16:H16)</f>
        <v>180</v>
      </c>
      <c r="P16" s="16"/>
    </row>
    <row r="17" spans="1:16" s="17" customFormat="1" ht="13.5" customHeight="1">
      <c r="A17" s="26">
        <v>9</v>
      </c>
      <c r="B17" s="30" t="s">
        <v>23</v>
      </c>
      <c r="C17" s="20">
        <v>208</v>
      </c>
      <c r="D17" s="20">
        <v>193</v>
      </c>
      <c r="E17" s="20">
        <v>181</v>
      </c>
      <c r="F17" s="20">
        <v>232</v>
      </c>
      <c r="G17" s="20">
        <v>159</v>
      </c>
      <c r="H17" s="20">
        <v>221</v>
      </c>
      <c r="I17" s="21">
        <f>IF(C17&lt;&gt;"",SUM(C17:H17),"")</f>
        <v>1194</v>
      </c>
      <c r="J17" s="22">
        <f>IF(C17&lt;&gt;"",AVERAGE(C17:H17),"")</f>
        <v>199</v>
      </c>
      <c r="K17" s="23">
        <f>IF(C17&lt;&gt;"",MAX(C17:H17),"")</f>
        <v>232</v>
      </c>
      <c r="L17" s="23">
        <f>IF(D17&lt;&gt;"",MAX(C17:H17)-MIN(C17:H17),"")</f>
        <v>73</v>
      </c>
      <c r="M17" s="21">
        <v>9</v>
      </c>
      <c r="N17" s="24">
        <f>MAX(C17:H17)</f>
        <v>232</v>
      </c>
      <c r="O17" s="28">
        <f>MIN(C17:H17)</f>
        <v>159</v>
      </c>
      <c r="P17" s="16"/>
    </row>
    <row r="18" spans="1:16" s="17" customFormat="1" ht="13.5" customHeight="1">
      <c r="A18" s="18">
        <v>32</v>
      </c>
      <c r="B18" s="19" t="s">
        <v>24</v>
      </c>
      <c r="C18" s="20">
        <v>172</v>
      </c>
      <c r="D18" s="20">
        <v>200</v>
      </c>
      <c r="E18" s="20">
        <v>217</v>
      </c>
      <c r="F18" s="20">
        <v>192</v>
      </c>
      <c r="G18" s="20">
        <v>214</v>
      </c>
      <c r="H18" s="20">
        <v>189</v>
      </c>
      <c r="I18" s="21">
        <f>IF(C18&lt;&gt;"",SUM(C18:H18),"")</f>
        <v>1184</v>
      </c>
      <c r="J18" s="22">
        <f>IF(C18&lt;&gt;"",AVERAGE(C18:H18),"")</f>
        <v>197.33333333333334</v>
      </c>
      <c r="K18" s="23">
        <f>IF(C18&lt;&gt;"",MAX(C18:H18),"")</f>
        <v>217</v>
      </c>
      <c r="L18" s="23">
        <f>IF(D18&lt;&gt;"",MAX(C18:H18)-MIN(C18:H18),"")</f>
        <v>45</v>
      </c>
      <c r="M18" s="21">
        <v>10</v>
      </c>
      <c r="N18" s="24">
        <f>MAX(C18:H18)</f>
        <v>217</v>
      </c>
      <c r="O18" s="28">
        <f>MIN(C18:H18)</f>
        <v>172</v>
      </c>
      <c r="P18" s="16"/>
    </row>
    <row r="19" spans="1:16" s="17" customFormat="1" ht="13.5" customHeight="1">
      <c r="A19" s="26">
        <v>11</v>
      </c>
      <c r="B19" s="27" t="s">
        <v>25</v>
      </c>
      <c r="C19" s="20">
        <v>191</v>
      </c>
      <c r="D19" s="20">
        <v>200</v>
      </c>
      <c r="E19" s="20">
        <v>217</v>
      </c>
      <c r="F19" s="20">
        <v>171</v>
      </c>
      <c r="G19" s="20">
        <v>209</v>
      </c>
      <c r="H19" s="20">
        <v>164</v>
      </c>
      <c r="I19" s="21">
        <f>IF(C19&lt;&gt;"",SUM(C19:H19),"")</f>
        <v>1152</v>
      </c>
      <c r="J19" s="22">
        <f>IF(C19&lt;&gt;"",AVERAGE(C19:H19),"")</f>
        <v>192</v>
      </c>
      <c r="K19" s="23">
        <f>IF(C19&lt;&gt;"",MAX(C19:H19),"")</f>
        <v>217</v>
      </c>
      <c r="L19" s="23">
        <f>IF(D19&lt;&gt;"",MAX(C19:H19)-MIN(C19:H19),"")</f>
        <v>53</v>
      </c>
      <c r="M19" s="21">
        <v>11</v>
      </c>
      <c r="N19" s="24">
        <f>MAX(C19:H19)</f>
        <v>217</v>
      </c>
      <c r="O19" s="28">
        <f>MIN(C19:H19)</f>
        <v>164</v>
      </c>
      <c r="P19" s="16"/>
    </row>
    <row r="20" spans="1:16" s="17" customFormat="1" ht="13.5" customHeight="1">
      <c r="A20" s="18">
        <v>7</v>
      </c>
      <c r="B20" s="31" t="s">
        <v>26</v>
      </c>
      <c r="C20" s="20">
        <v>187</v>
      </c>
      <c r="D20" s="20">
        <v>170</v>
      </c>
      <c r="E20" s="20">
        <v>192</v>
      </c>
      <c r="F20" s="20">
        <v>211</v>
      </c>
      <c r="G20" s="20">
        <v>168</v>
      </c>
      <c r="H20" s="20">
        <v>203</v>
      </c>
      <c r="I20" s="21">
        <f>IF(C20&lt;&gt;"",SUM(C20:H20),"")</f>
        <v>1131</v>
      </c>
      <c r="J20" s="22">
        <f>IF(C20&lt;&gt;"",AVERAGE(C20:H20),"")</f>
        <v>188.5</v>
      </c>
      <c r="K20" s="23">
        <f>IF(C20&lt;&gt;"",MAX(C20:H20),"")</f>
        <v>211</v>
      </c>
      <c r="L20" s="23">
        <f>IF(D20&lt;&gt;"",MAX(C20:H20)-MIN(C20:H20),"")</f>
        <v>43</v>
      </c>
      <c r="M20" s="21">
        <v>12</v>
      </c>
      <c r="N20" s="24">
        <f>MAX(C20:H20)</f>
        <v>211</v>
      </c>
      <c r="O20" s="28">
        <f>MIN(C20:H20)</f>
        <v>168</v>
      </c>
      <c r="P20" s="16"/>
    </row>
    <row r="21" spans="1:16" s="17" customFormat="1" ht="13.5" customHeight="1">
      <c r="A21" s="18">
        <v>17</v>
      </c>
      <c r="B21" s="27" t="s">
        <v>27</v>
      </c>
      <c r="C21" s="20">
        <v>171</v>
      </c>
      <c r="D21" s="20">
        <v>199</v>
      </c>
      <c r="E21" s="20">
        <v>191</v>
      </c>
      <c r="F21" s="20">
        <v>174</v>
      </c>
      <c r="G21" s="20">
        <v>178</v>
      </c>
      <c r="H21" s="20">
        <v>217</v>
      </c>
      <c r="I21" s="21">
        <f>IF(C21&lt;&gt;"",SUM(C21:H21),"")</f>
        <v>1130</v>
      </c>
      <c r="J21" s="22">
        <f>IF(C21&lt;&gt;"",AVERAGE(C21:H21),"")</f>
        <v>188.33333333333334</v>
      </c>
      <c r="K21" s="23">
        <f>IF(C21&lt;&gt;"",MAX(C21:H21),"")</f>
        <v>217</v>
      </c>
      <c r="L21" s="23">
        <f>IF(D21&lt;&gt;"",MAX(C21:H21)-MIN(C21:H21),"")</f>
        <v>46</v>
      </c>
      <c r="M21" s="21">
        <v>13</v>
      </c>
      <c r="N21" s="24">
        <f>MAX(C21:H21)</f>
        <v>217</v>
      </c>
      <c r="O21" s="28">
        <f>MIN(C21:H21)</f>
        <v>171</v>
      </c>
      <c r="P21" s="16"/>
    </row>
    <row r="22" spans="1:16" s="17" customFormat="1" ht="13.5" customHeight="1">
      <c r="A22" s="18">
        <v>8</v>
      </c>
      <c r="B22" s="27" t="s">
        <v>28</v>
      </c>
      <c r="C22" s="20">
        <v>189</v>
      </c>
      <c r="D22" s="20">
        <v>236</v>
      </c>
      <c r="E22" s="20">
        <v>175</v>
      </c>
      <c r="F22" s="20">
        <v>161</v>
      </c>
      <c r="G22" s="20">
        <v>181</v>
      </c>
      <c r="H22" s="20">
        <v>183</v>
      </c>
      <c r="I22" s="21">
        <f>IF(C22&lt;&gt;"",SUM(C22:H22),"")</f>
        <v>1125</v>
      </c>
      <c r="J22" s="22">
        <f>IF(C22&lt;&gt;"",AVERAGE(C22:H22),"")</f>
        <v>187.5</v>
      </c>
      <c r="K22" s="23">
        <f>IF(C22&lt;&gt;"",MAX(C22:H22),"")</f>
        <v>236</v>
      </c>
      <c r="L22" s="23">
        <f>IF(D22&lt;&gt;"",MAX(C22:H22)-MIN(C22:H22),"")</f>
        <v>75</v>
      </c>
      <c r="M22" s="21">
        <v>14</v>
      </c>
      <c r="N22" s="24">
        <f>MAX(C22:H22)</f>
        <v>236</v>
      </c>
      <c r="O22" s="28">
        <f>MIN(C22:H22)</f>
        <v>161</v>
      </c>
      <c r="P22" s="16"/>
    </row>
    <row r="23" spans="1:16" s="17" customFormat="1" ht="13.5" customHeight="1">
      <c r="A23" s="26">
        <v>35</v>
      </c>
      <c r="B23" s="30" t="s">
        <v>29</v>
      </c>
      <c r="C23" s="20">
        <v>176</v>
      </c>
      <c r="D23" s="20">
        <v>199</v>
      </c>
      <c r="E23" s="20">
        <v>183</v>
      </c>
      <c r="F23" s="20">
        <v>178</v>
      </c>
      <c r="G23" s="20">
        <v>190</v>
      </c>
      <c r="H23" s="20">
        <v>194</v>
      </c>
      <c r="I23" s="21">
        <f>IF(C23&lt;&gt;"",SUM(C23:H23),"")</f>
        <v>1120</v>
      </c>
      <c r="J23" s="22">
        <f>IF(C23&lt;&gt;"",AVERAGE(C23:H23),"")</f>
        <v>186.66666666666666</v>
      </c>
      <c r="K23" s="23">
        <f>IF(C23&lt;&gt;"",MAX(C23:H23),"")</f>
        <v>199</v>
      </c>
      <c r="L23" s="23">
        <f>IF(D23&lt;&gt;"",MAX(C23:H23)-MIN(C23:H23),"")</f>
        <v>23</v>
      </c>
      <c r="M23" s="21">
        <v>15</v>
      </c>
      <c r="N23" s="24">
        <f>MAX(C23:H23)</f>
        <v>199</v>
      </c>
      <c r="O23" s="28">
        <f>MIN(C23:H23)</f>
        <v>176</v>
      </c>
      <c r="P23" s="16"/>
    </row>
    <row r="24" spans="1:16" s="17" customFormat="1" ht="13.5" customHeight="1">
      <c r="A24" s="26">
        <v>23</v>
      </c>
      <c r="B24" s="27" t="s">
        <v>30</v>
      </c>
      <c r="C24" s="20">
        <v>190</v>
      </c>
      <c r="D24" s="20">
        <v>201</v>
      </c>
      <c r="E24" s="20">
        <v>169</v>
      </c>
      <c r="F24" s="20">
        <v>182</v>
      </c>
      <c r="G24" s="20">
        <v>170</v>
      </c>
      <c r="H24" s="20">
        <v>195</v>
      </c>
      <c r="I24" s="21">
        <f>IF(C24&lt;&gt;"",SUM(C24:H24),"")</f>
        <v>1107</v>
      </c>
      <c r="J24" s="22">
        <f>IF(C24&lt;&gt;"",AVERAGE(C24:H24),"")</f>
        <v>184.5</v>
      </c>
      <c r="K24" s="23">
        <f>IF(C24&lt;&gt;"",MAX(C24:H24),"")</f>
        <v>201</v>
      </c>
      <c r="L24" s="23">
        <f>IF(D24&lt;&gt;"",MAX(C24:H24)-MIN(C24:H24),"")</f>
        <v>32</v>
      </c>
      <c r="M24" s="21">
        <v>16</v>
      </c>
      <c r="N24" s="24">
        <f>MAX(C24:H24)</f>
        <v>201</v>
      </c>
      <c r="O24" s="28">
        <f>MIN(C24:H24)</f>
        <v>169</v>
      </c>
      <c r="P24" s="16"/>
    </row>
    <row r="25" spans="1:16" s="17" customFormat="1" ht="13.5" customHeight="1">
      <c r="A25" s="26">
        <v>31</v>
      </c>
      <c r="B25" s="27" t="s">
        <v>31</v>
      </c>
      <c r="C25" s="20">
        <v>172</v>
      </c>
      <c r="D25" s="20">
        <v>191</v>
      </c>
      <c r="E25" s="20">
        <v>215</v>
      </c>
      <c r="F25" s="20">
        <v>177</v>
      </c>
      <c r="G25" s="20">
        <v>146</v>
      </c>
      <c r="H25" s="20">
        <v>201</v>
      </c>
      <c r="I25" s="21">
        <f>IF(C25&lt;&gt;"",SUM(C25:H25),"")</f>
        <v>1102</v>
      </c>
      <c r="J25" s="22">
        <f>IF(C25&lt;&gt;"",AVERAGE(C25:H25),"")</f>
        <v>183.66666666666666</v>
      </c>
      <c r="K25" s="23">
        <f>IF(C25&lt;&gt;"",MAX(C25:H25),"")</f>
        <v>215</v>
      </c>
      <c r="L25" s="23">
        <f>IF(D25&lt;&gt;"",MAX(C25:H25)-MIN(C25:H25),"")</f>
        <v>69</v>
      </c>
      <c r="M25" s="21">
        <v>17</v>
      </c>
      <c r="N25" s="24">
        <f>MAX(C25:H25)</f>
        <v>215</v>
      </c>
      <c r="O25" s="28">
        <f>MIN(C25:H25)</f>
        <v>146</v>
      </c>
      <c r="P25" s="16"/>
    </row>
    <row r="26" spans="1:16" s="17" customFormat="1" ht="13.5" customHeight="1">
      <c r="A26" s="26">
        <v>18</v>
      </c>
      <c r="B26" s="27" t="s">
        <v>32</v>
      </c>
      <c r="C26" s="20">
        <v>183</v>
      </c>
      <c r="D26" s="20">
        <v>200</v>
      </c>
      <c r="E26" s="20">
        <v>166</v>
      </c>
      <c r="F26" s="20">
        <v>189</v>
      </c>
      <c r="G26" s="20">
        <v>176</v>
      </c>
      <c r="H26" s="20">
        <v>180</v>
      </c>
      <c r="I26" s="21">
        <f>IF(C26&lt;&gt;"",SUM(C26:H26),"")</f>
        <v>1094</v>
      </c>
      <c r="J26" s="22">
        <f>IF(C26&lt;&gt;"",AVERAGE(C26:H26),"")</f>
        <v>182.33333333333334</v>
      </c>
      <c r="K26" s="23">
        <f>IF(C26&lt;&gt;"",MAX(C26:H26),"")</f>
        <v>200</v>
      </c>
      <c r="L26" s="23">
        <f>IF(D26&lt;&gt;"",MAX(C26:H26)-MIN(C26:H26),"")</f>
        <v>34</v>
      </c>
      <c r="M26" s="21">
        <v>18</v>
      </c>
      <c r="N26" s="24">
        <f>MAX(C26:H26)</f>
        <v>200</v>
      </c>
      <c r="O26" s="28">
        <f>MIN(C26:H26)</f>
        <v>166</v>
      </c>
      <c r="P26" s="16"/>
    </row>
    <row r="27" spans="1:16" s="17" customFormat="1" ht="13.5" customHeight="1">
      <c r="A27" s="26">
        <v>29</v>
      </c>
      <c r="B27" s="27" t="s">
        <v>33</v>
      </c>
      <c r="C27" s="20">
        <v>189</v>
      </c>
      <c r="D27" s="20">
        <v>165</v>
      </c>
      <c r="E27" s="20">
        <v>163</v>
      </c>
      <c r="F27" s="20">
        <v>192</v>
      </c>
      <c r="G27" s="20">
        <v>173</v>
      </c>
      <c r="H27" s="20">
        <v>212</v>
      </c>
      <c r="I27" s="21">
        <f>IF(C27&lt;&gt;"",SUM(C27:H27),"")</f>
        <v>1094</v>
      </c>
      <c r="J27" s="22">
        <f>IF(C27&lt;&gt;"",AVERAGE(C27:H27),"")</f>
        <v>182.33333333333334</v>
      </c>
      <c r="K27" s="23">
        <f>IF(C27&lt;&gt;"",MAX(C27:H27),"")</f>
        <v>212</v>
      </c>
      <c r="L27" s="23">
        <f>IF(D27&lt;&gt;"",MAX(C27:H27)-MIN(C27:H27),"")</f>
        <v>49</v>
      </c>
      <c r="M27" s="21">
        <v>19</v>
      </c>
      <c r="N27" s="24">
        <f>MAX(C44:H44)</f>
        <v>0</v>
      </c>
      <c r="O27" s="28">
        <f>MIN(C44:H44)</f>
        <v>0</v>
      </c>
      <c r="P27" s="16"/>
    </row>
    <row r="28" spans="1:16" s="17" customFormat="1" ht="13.5" customHeight="1">
      <c r="A28" s="18">
        <v>12</v>
      </c>
      <c r="B28" s="27" t="s">
        <v>34</v>
      </c>
      <c r="C28" s="20">
        <v>188</v>
      </c>
      <c r="D28" s="20">
        <v>200</v>
      </c>
      <c r="E28" s="20">
        <v>157</v>
      </c>
      <c r="F28" s="20">
        <v>206</v>
      </c>
      <c r="G28" s="20">
        <v>161</v>
      </c>
      <c r="H28" s="20">
        <v>180</v>
      </c>
      <c r="I28" s="21">
        <f>IF(C28&lt;&gt;"",SUM(C28:H28),"")</f>
        <v>1092</v>
      </c>
      <c r="J28" s="22">
        <f>IF(C28&lt;&gt;"",AVERAGE(C28:H28),"")</f>
        <v>182</v>
      </c>
      <c r="K28" s="23">
        <f>IF(C28&lt;&gt;"",MAX(C28:H28),"")</f>
        <v>206</v>
      </c>
      <c r="L28" s="23">
        <f>IF(D28&lt;&gt;"",MAX(C28:H28)-MIN(C28:H28),"")</f>
        <v>49</v>
      </c>
      <c r="M28" s="21">
        <v>20</v>
      </c>
      <c r="N28" s="24">
        <f>MAX(C45:H45)</f>
        <v>0</v>
      </c>
      <c r="O28" s="28">
        <f>MIN(C45:H45)</f>
        <v>0</v>
      </c>
      <c r="P28" s="16"/>
    </row>
    <row r="29" spans="1:16" s="17" customFormat="1" ht="13.5" customHeight="1">
      <c r="A29" s="18">
        <v>14</v>
      </c>
      <c r="B29" s="30" t="s">
        <v>35</v>
      </c>
      <c r="C29" s="20">
        <v>167</v>
      </c>
      <c r="D29" s="20">
        <v>157</v>
      </c>
      <c r="E29" s="20">
        <v>176</v>
      </c>
      <c r="F29" s="20">
        <v>198</v>
      </c>
      <c r="G29" s="20">
        <v>228</v>
      </c>
      <c r="H29" s="20">
        <v>163</v>
      </c>
      <c r="I29" s="21">
        <f>IF(C29&lt;&gt;"",SUM(C29:H29),"")</f>
        <v>1089</v>
      </c>
      <c r="J29" s="22">
        <f>IF(C29&lt;&gt;"",AVERAGE(C29:H29),"")</f>
        <v>181.5</v>
      </c>
      <c r="K29" s="23">
        <f>IF(C29&lt;&gt;"",MAX(C29:H29),"")</f>
        <v>228</v>
      </c>
      <c r="L29" s="23">
        <f>IF(D29&lt;&gt;"",MAX(C29:H29)-MIN(C29:H29),"")</f>
        <v>71</v>
      </c>
      <c r="M29" s="21">
        <v>21</v>
      </c>
      <c r="N29" s="24"/>
      <c r="O29" s="28"/>
      <c r="P29" s="16"/>
    </row>
    <row r="30" spans="1:16" s="17" customFormat="1" ht="13.5" customHeight="1">
      <c r="A30" s="18">
        <v>15</v>
      </c>
      <c r="B30" s="27" t="s">
        <v>36</v>
      </c>
      <c r="C30" s="20">
        <v>185</v>
      </c>
      <c r="D30" s="20">
        <v>177</v>
      </c>
      <c r="E30" s="20">
        <v>177</v>
      </c>
      <c r="F30" s="20">
        <v>170</v>
      </c>
      <c r="G30" s="20">
        <v>171</v>
      </c>
      <c r="H30" s="20">
        <v>188</v>
      </c>
      <c r="I30" s="21">
        <f>IF(C30&lt;&gt;"",SUM(C30:H30),"")</f>
        <v>1068</v>
      </c>
      <c r="J30" s="22">
        <f>IF(C30&lt;&gt;"",AVERAGE(C30:H30),"")</f>
        <v>178</v>
      </c>
      <c r="K30" s="23">
        <f>IF(C30&lt;&gt;"",MAX(C30:H30),"")</f>
        <v>188</v>
      </c>
      <c r="L30" s="23">
        <f>IF(D30&lt;&gt;"",MAX(C30:H30)-MIN(C30:H30),"")</f>
        <v>18</v>
      </c>
      <c r="M30" s="21">
        <v>22</v>
      </c>
      <c r="N30" s="24"/>
      <c r="O30" s="28"/>
      <c r="P30" s="16"/>
    </row>
    <row r="31" spans="1:16" s="17" customFormat="1" ht="13.5" customHeight="1">
      <c r="A31" s="26">
        <v>25</v>
      </c>
      <c r="B31" s="27" t="s">
        <v>37</v>
      </c>
      <c r="C31" s="20">
        <v>154</v>
      </c>
      <c r="D31" s="20">
        <v>148</v>
      </c>
      <c r="E31" s="20">
        <v>189</v>
      </c>
      <c r="F31" s="20">
        <v>170</v>
      </c>
      <c r="G31" s="20">
        <v>159</v>
      </c>
      <c r="H31" s="20">
        <v>205</v>
      </c>
      <c r="I31" s="21">
        <f>IF(C31&lt;&gt;"",SUM(C31:H31),"")</f>
        <v>1025</v>
      </c>
      <c r="J31" s="22">
        <f>IF(C31&lt;&gt;"",AVERAGE(C31:H31),"")</f>
        <v>170.83333333333334</v>
      </c>
      <c r="K31" s="23">
        <f>IF(C31&lt;&gt;"",MAX(C31:H31),"")</f>
        <v>205</v>
      </c>
      <c r="L31" s="23">
        <f>IF(D31&lt;&gt;"",MAX(C31:H31)-MIN(C31:H31),"")</f>
        <v>57</v>
      </c>
      <c r="M31" s="21">
        <v>23</v>
      </c>
      <c r="N31" s="24"/>
      <c r="O31" s="28"/>
      <c r="P31" s="16"/>
    </row>
    <row r="32" spans="1:16" s="17" customFormat="1" ht="13.5" customHeight="1">
      <c r="A32" s="18">
        <v>33</v>
      </c>
      <c r="B32" s="29" t="s">
        <v>38</v>
      </c>
      <c r="C32" s="20">
        <v>191</v>
      </c>
      <c r="D32" s="20">
        <v>149</v>
      </c>
      <c r="E32" s="20">
        <v>130</v>
      </c>
      <c r="F32" s="20">
        <v>191</v>
      </c>
      <c r="G32" s="20">
        <v>159</v>
      </c>
      <c r="H32" s="20">
        <v>168</v>
      </c>
      <c r="I32" s="21">
        <f>IF(C32&lt;&gt;"",SUM(C32:H32),"")</f>
        <v>988</v>
      </c>
      <c r="J32" s="22">
        <f>IF(C32&lt;&gt;"",AVERAGE(C32:H32),"")</f>
        <v>164.66666666666666</v>
      </c>
      <c r="K32" s="23">
        <f>IF(C32&lt;&gt;"",MAX(C32:H32),"")</f>
        <v>191</v>
      </c>
      <c r="L32" s="23">
        <f>IF(D32&lt;&gt;"",MAX(C32:H32)-MIN(C32:H32),"")</f>
        <v>61</v>
      </c>
      <c r="M32" s="21">
        <v>24</v>
      </c>
      <c r="N32" s="24"/>
      <c r="O32" s="28"/>
      <c r="P32" s="16"/>
    </row>
    <row r="33" spans="1:16" s="17" customFormat="1" ht="13.5" customHeight="1">
      <c r="A33" s="18">
        <v>21</v>
      </c>
      <c r="B33" s="27" t="s">
        <v>39</v>
      </c>
      <c r="C33" s="20">
        <v>192</v>
      </c>
      <c r="D33" s="20">
        <v>135</v>
      </c>
      <c r="E33" s="20">
        <v>162</v>
      </c>
      <c r="F33" s="20">
        <v>127</v>
      </c>
      <c r="G33" s="20">
        <v>153</v>
      </c>
      <c r="H33" s="20">
        <v>207</v>
      </c>
      <c r="I33" s="21">
        <f>IF(C33&lt;&gt;"",SUM(C33:H33),"")</f>
        <v>976</v>
      </c>
      <c r="J33" s="22">
        <f>IF(C33&lt;&gt;"",AVERAGE(C33:H33),"")</f>
        <v>162.66666666666666</v>
      </c>
      <c r="K33" s="23">
        <f>IF(C33&lt;&gt;"",MAX(C33:H33),"")</f>
        <v>207</v>
      </c>
      <c r="L33" s="23">
        <f>IF(D33&lt;&gt;"",MAX(C33:H33)-MIN(C33:H33),"")</f>
        <v>80</v>
      </c>
      <c r="M33" s="21">
        <v>25</v>
      </c>
      <c r="N33" s="24"/>
      <c r="O33" s="28"/>
      <c r="P33" s="16"/>
    </row>
    <row r="34" spans="1:16" s="17" customFormat="1" ht="13.5" customHeight="1">
      <c r="A34" s="18">
        <v>5</v>
      </c>
      <c r="B34" s="27" t="s">
        <v>40</v>
      </c>
      <c r="C34" s="20">
        <v>164</v>
      </c>
      <c r="D34" s="20">
        <v>188</v>
      </c>
      <c r="E34" s="20">
        <v>168</v>
      </c>
      <c r="F34" s="20">
        <v>175</v>
      </c>
      <c r="G34" s="20">
        <v>142</v>
      </c>
      <c r="H34" s="20">
        <v>135</v>
      </c>
      <c r="I34" s="21">
        <f>IF(C34&lt;&gt;"",SUM(C34:H34),"")</f>
        <v>972</v>
      </c>
      <c r="J34" s="22">
        <f>IF(C34&lt;&gt;"",AVERAGE(C34:H34),"")</f>
        <v>162</v>
      </c>
      <c r="K34" s="23">
        <f>IF(C34&lt;&gt;"",MAX(C34:H34),"")</f>
        <v>188</v>
      </c>
      <c r="L34" s="23">
        <f>IF(D34&lt;&gt;"",MAX(C34:H34)-MIN(C34:H34),"")</f>
        <v>53</v>
      </c>
      <c r="M34" s="21">
        <v>26</v>
      </c>
      <c r="N34" s="24"/>
      <c r="O34" s="28"/>
      <c r="P34" s="16"/>
    </row>
    <row r="35" spans="1:16" s="17" customFormat="1" ht="13.5" customHeight="1">
      <c r="A35" s="26">
        <v>20</v>
      </c>
      <c r="B35" s="27" t="s">
        <v>41</v>
      </c>
      <c r="C35" s="20">
        <v>152</v>
      </c>
      <c r="D35" s="20">
        <v>128</v>
      </c>
      <c r="E35" s="20">
        <v>153</v>
      </c>
      <c r="F35" s="20">
        <v>130</v>
      </c>
      <c r="G35" s="20">
        <v>168</v>
      </c>
      <c r="H35" s="20">
        <v>175</v>
      </c>
      <c r="I35" s="21">
        <f>IF(C35&lt;&gt;"",SUM(C35:H35),"")</f>
        <v>906</v>
      </c>
      <c r="J35" s="22">
        <f>IF(C35&lt;&gt;"",AVERAGE(C35:H35),"")</f>
        <v>151</v>
      </c>
      <c r="K35" s="23">
        <f>IF(C35&lt;&gt;"",MAX(C35:H35),"")</f>
        <v>175</v>
      </c>
      <c r="L35" s="23">
        <f>IF(D35&lt;&gt;"",MAX(C35:H35)-MIN(C35:H35),"")</f>
        <v>47</v>
      </c>
      <c r="M35" s="21">
        <v>27</v>
      </c>
      <c r="N35" s="24"/>
      <c r="O35" s="28"/>
      <c r="P35" s="16"/>
    </row>
    <row r="36" spans="1:16" s="17" customFormat="1" ht="13.5" customHeight="1">
      <c r="A36" s="18">
        <v>26</v>
      </c>
      <c r="B36" s="27" t="s">
        <v>42</v>
      </c>
      <c r="C36" s="20">
        <v>140</v>
      </c>
      <c r="D36" s="20">
        <v>119</v>
      </c>
      <c r="E36" s="20">
        <v>160</v>
      </c>
      <c r="F36" s="20">
        <v>135</v>
      </c>
      <c r="G36" s="20">
        <v>166</v>
      </c>
      <c r="H36" s="20">
        <v>166</v>
      </c>
      <c r="I36" s="21">
        <f>IF(C36&lt;&gt;"",SUM(C36:H36),"")</f>
        <v>886</v>
      </c>
      <c r="J36" s="22">
        <f>IF(C36&lt;&gt;"",AVERAGE(C36:H36),"")</f>
        <v>147.66666666666666</v>
      </c>
      <c r="K36" s="23">
        <f>IF(C36&lt;&gt;"",MAX(C36:H36),"")</f>
        <v>166</v>
      </c>
      <c r="L36" s="23">
        <f>IF(D36&lt;&gt;"",MAX(C36:H36)-MIN(C36:H36),"")</f>
        <v>47</v>
      </c>
      <c r="M36" s="21">
        <v>28</v>
      </c>
      <c r="N36" s="24"/>
      <c r="O36" s="28"/>
      <c r="P36" s="16"/>
    </row>
    <row r="37" spans="1:16" s="17" customFormat="1" ht="13.5" customHeight="1">
      <c r="A37" s="18">
        <v>16</v>
      </c>
      <c r="B37" s="29" t="s">
        <v>43</v>
      </c>
      <c r="C37" s="20">
        <v>128</v>
      </c>
      <c r="D37" s="20">
        <v>153</v>
      </c>
      <c r="E37" s="20">
        <v>148</v>
      </c>
      <c r="F37" s="20">
        <v>154</v>
      </c>
      <c r="G37" s="20">
        <v>125</v>
      </c>
      <c r="H37" s="20">
        <v>129</v>
      </c>
      <c r="I37" s="21">
        <f>IF(C37&lt;&gt;"",SUM(C37:H37),"")</f>
        <v>837</v>
      </c>
      <c r="J37" s="22">
        <f>IF(C37&lt;&gt;"",AVERAGE(C37:H37),"")</f>
        <v>139.5</v>
      </c>
      <c r="K37" s="23">
        <f>IF(C37&lt;&gt;"",MAX(C37:H37),"")</f>
        <v>154</v>
      </c>
      <c r="L37" s="23">
        <f>IF(D37&lt;&gt;"",MAX(C37:H37)-MIN(C37:H37),"")</f>
        <v>29</v>
      </c>
      <c r="M37" s="21">
        <v>29</v>
      </c>
      <c r="N37" s="24"/>
      <c r="O37" s="28"/>
      <c r="P37" s="16"/>
    </row>
    <row r="38" spans="3:16" s="17" customFormat="1" ht="13.5" customHeight="1" hidden="1">
      <c r="C38" s="20"/>
      <c r="D38" s="20"/>
      <c r="E38" s="20"/>
      <c r="F38" s="20"/>
      <c r="G38" s="20"/>
      <c r="H38" s="20"/>
      <c r="I38" s="21">
        <f>IF(C38&lt;&gt;"",SUM(C38:H38),"")</f>
      </c>
      <c r="J38" s="22">
        <f>IF(C38&lt;&gt;"",AVERAGE(C38:H38),"")</f>
      </c>
      <c r="K38" s="23">
        <f>IF(C38&lt;&gt;"",MAX(C38:H38),"")</f>
      </c>
      <c r="L38" s="23">
        <f>IF(D38&lt;&gt;"",MAX(C38:H38)-MIN(C38:H38),"")</f>
      </c>
      <c r="M38" s="21">
        <v>30</v>
      </c>
      <c r="N38" s="24"/>
      <c r="O38" s="28"/>
      <c r="P38" s="16"/>
    </row>
    <row r="39" spans="3:16" s="17" customFormat="1" ht="13.5" customHeight="1" hidden="1">
      <c r="C39" s="20"/>
      <c r="D39" s="20"/>
      <c r="E39" s="20"/>
      <c r="F39" s="20"/>
      <c r="G39" s="20"/>
      <c r="H39" s="20"/>
      <c r="I39" s="21">
        <f>IF(C39&lt;&gt;"",SUM(C39:H39),"")</f>
      </c>
      <c r="J39" s="22">
        <f>IF(C39&lt;&gt;"",AVERAGE(C39:H39),"")</f>
      </c>
      <c r="K39" s="23">
        <f>IF(C39&lt;&gt;"",MAX(C39:H39),"")</f>
      </c>
      <c r="L39" s="23">
        <f>IF(D39&lt;&gt;"",MAX(C39:H39)-MIN(C39:H39),"")</f>
      </c>
      <c r="M39" s="21">
        <v>31</v>
      </c>
      <c r="N39" s="24"/>
      <c r="O39" s="28"/>
      <c r="P39" s="16"/>
    </row>
    <row r="40" spans="3:16" s="17" customFormat="1" ht="13.5" customHeight="1" hidden="1">
      <c r="C40" s="20"/>
      <c r="D40" s="20"/>
      <c r="E40" s="20"/>
      <c r="F40" s="20"/>
      <c r="G40" s="20"/>
      <c r="H40" s="20"/>
      <c r="I40" s="21">
        <f>IF(C40&lt;&gt;"",SUM(C40:H40),"")</f>
      </c>
      <c r="J40" s="22">
        <f>IF(C40&lt;&gt;"",AVERAGE(C40:H40),"")</f>
      </c>
      <c r="K40" s="23">
        <f>IF(C40&lt;&gt;"",MAX(C40:H40),"")</f>
      </c>
      <c r="L40" s="23">
        <f>IF(D40&lt;&gt;"",MAX(C40:H40)-MIN(C40:H40),"")</f>
      </c>
      <c r="M40" s="21">
        <v>32</v>
      </c>
      <c r="N40" s="24"/>
      <c r="O40" s="28"/>
      <c r="P40" s="16"/>
    </row>
    <row r="41" spans="3:16" s="17" customFormat="1" ht="13.5" customHeight="1" hidden="1">
      <c r="C41" s="20"/>
      <c r="D41" s="20"/>
      <c r="E41" s="20"/>
      <c r="F41" s="20"/>
      <c r="G41" s="20"/>
      <c r="H41" s="20"/>
      <c r="I41" s="21">
        <f>IF(C41&lt;&gt;"",SUM(C41:H41),"")</f>
      </c>
      <c r="J41" s="22">
        <f>IF(C41&lt;&gt;"",AVERAGE(C41:H41),"")</f>
      </c>
      <c r="K41" s="23">
        <f>IF(C41&lt;&gt;"",MAX(C41:H41),"")</f>
      </c>
      <c r="L41" s="23">
        <f>IF(D41&lt;&gt;"",MAX(C41:H41)-MIN(C41:H41),"")</f>
      </c>
      <c r="M41" s="21">
        <v>33</v>
      </c>
      <c r="N41" s="24"/>
      <c r="O41" s="28"/>
      <c r="P41" s="16"/>
    </row>
    <row r="42" spans="1:16" s="17" customFormat="1" ht="13.5" customHeight="1" hidden="1">
      <c r="A42" s="18"/>
      <c r="B42" s="32"/>
      <c r="C42" s="20"/>
      <c r="D42" s="20"/>
      <c r="E42" s="20"/>
      <c r="F42" s="20"/>
      <c r="G42" s="20"/>
      <c r="H42" s="20"/>
      <c r="I42" s="21">
        <f>IF(C42&lt;&gt;"",SUM(C42:H42),"")</f>
      </c>
      <c r="J42" s="22">
        <f>IF(C42&lt;&gt;"",AVERAGE(C42:H42),"")</f>
      </c>
      <c r="K42" s="23">
        <f>IF(C42&lt;&gt;"",MAX(C42:H42),"")</f>
      </c>
      <c r="L42" s="23">
        <f>IF(D42&lt;&gt;"",MAX(C42:H42)-MIN(C42:H42),"")</f>
      </c>
      <c r="M42" s="21">
        <v>34</v>
      </c>
      <c r="N42" s="24"/>
      <c r="O42" s="28"/>
      <c r="P42" s="16"/>
    </row>
    <row r="43" spans="1:16" s="17" customFormat="1" ht="13.5" customHeight="1" hidden="1">
      <c r="A43" s="18"/>
      <c r="B43" s="33"/>
      <c r="C43" s="20"/>
      <c r="D43" s="20"/>
      <c r="E43" s="20"/>
      <c r="F43" s="20"/>
      <c r="G43" s="20"/>
      <c r="H43" s="20"/>
      <c r="I43" s="21">
        <f>IF(C43&lt;&gt;"",SUM(C43:H43),"")</f>
      </c>
      <c r="J43" s="22">
        <f>IF(C43&lt;&gt;"",AVERAGE(C43:H43),"")</f>
      </c>
      <c r="K43" s="23">
        <f>IF(C43&lt;&gt;"",MAX(C43:H43),"")</f>
      </c>
      <c r="L43" s="23">
        <f>IF(D43&lt;&gt;"",MAX(C43:H43)-MIN(C43:H43),"")</f>
      </c>
      <c r="M43" s="21">
        <v>35</v>
      </c>
      <c r="N43" s="24"/>
      <c r="O43" s="28"/>
      <c r="P43" s="16"/>
    </row>
    <row r="44" spans="1:16" s="17" customFormat="1" ht="13.5" customHeight="1" hidden="1">
      <c r="A44" s="18"/>
      <c r="B44" s="34"/>
      <c r="C44" s="20"/>
      <c r="D44" s="20"/>
      <c r="E44" s="20"/>
      <c r="F44" s="20"/>
      <c r="G44" s="20"/>
      <c r="H44" s="20"/>
      <c r="I44" s="21">
        <f>IF(C44&lt;&gt;"",SUM(C44:H44),"")</f>
      </c>
      <c r="J44" s="22">
        <f>IF(C44&lt;&gt;"",AVERAGE(C44:H44),"")</f>
      </c>
      <c r="K44" s="23">
        <f>IF(C44&lt;&gt;"",MAX(C44:H44),"")</f>
      </c>
      <c r="L44" s="23">
        <f>IF(D44&lt;&gt;"",MAX(C44:H44)-MIN(C44:H44),"")</f>
      </c>
      <c r="M44" s="21">
        <v>36</v>
      </c>
      <c r="N44" s="24"/>
      <c r="O44" s="28"/>
      <c r="P44" s="16"/>
    </row>
    <row r="45" spans="1:16" s="17" customFormat="1" ht="13.5" customHeight="1" hidden="1">
      <c r="A45" s="18"/>
      <c r="B45" s="34"/>
      <c r="C45" s="20"/>
      <c r="D45" s="20"/>
      <c r="E45" s="20"/>
      <c r="F45" s="20"/>
      <c r="G45" s="20"/>
      <c r="H45" s="20"/>
      <c r="I45" s="21">
        <f>IF(C45&lt;&gt;"",SUM(C45:H45),"")</f>
      </c>
      <c r="J45" s="22">
        <f>IF(C45&lt;&gt;"",AVERAGE(C45:H45),"")</f>
      </c>
      <c r="K45" s="23">
        <f>IF(C45&lt;&gt;"",MAX(C45:H45),"")</f>
      </c>
      <c r="L45" s="23">
        <f>IF(D45&lt;&gt;"",MAX(C45:H45)-MIN(C45:H45),"")</f>
      </c>
      <c r="M45" s="21">
        <v>37</v>
      </c>
      <c r="N45" s="24"/>
      <c r="O45" s="28"/>
      <c r="P45" s="16"/>
    </row>
    <row r="46" spans="1:16" s="17" customFormat="1" ht="13.5" customHeight="1" hidden="1">
      <c r="A46" s="18"/>
      <c r="B46" s="34"/>
      <c r="C46" s="20"/>
      <c r="D46" s="20"/>
      <c r="E46" s="20"/>
      <c r="F46" s="20"/>
      <c r="G46" s="20"/>
      <c r="H46" s="20"/>
      <c r="I46" s="21">
        <f>IF(C46&lt;&gt;"",SUM(C46:H46),"")</f>
      </c>
      <c r="J46" s="22">
        <f>IF(C46&lt;&gt;"",AVERAGE(C46:H46),"")</f>
      </c>
      <c r="K46" s="23">
        <f>IF(C46&lt;&gt;"",MAX(C46:H46),"")</f>
      </c>
      <c r="L46" s="23">
        <f>IF(D46&lt;&gt;"",MAX(C46:H46)-MIN(C46:H46),"")</f>
      </c>
      <c r="M46" s="21">
        <v>38</v>
      </c>
      <c r="N46" s="24"/>
      <c r="O46" s="28"/>
      <c r="P46" s="16"/>
    </row>
    <row r="47" spans="1:16" s="17" customFormat="1" ht="13.5" customHeight="1">
      <c r="A47" s="35" t="s">
        <v>44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24"/>
      <c r="O47" s="28"/>
      <c r="P47" s="16"/>
    </row>
    <row r="48" spans="1:16" s="17" customFormat="1" ht="13.5" customHeight="1">
      <c r="A48" s="36"/>
      <c r="B48" s="37" t="s">
        <v>7</v>
      </c>
      <c r="C48" s="38">
        <v>1</v>
      </c>
      <c r="D48" s="38">
        <v>2</v>
      </c>
      <c r="E48" s="38">
        <v>3</v>
      </c>
      <c r="F48" s="38">
        <v>4</v>
      </c>
      <c r="G48" s="38">
        <v>5</v>
      </c>
      <c r="H48" s="38">
        <v>6</v>
      </c>
      <c r="I48" s="39" t="s">
        <v>8</v>
      </c>
      <c r="J48" s="39" t="s">
        <v>9</v>
      </c>
      <c r="K48" s="39" t="s">
        <v>10</v>
      </c>
      <c r="L48" s="39" t="s">
        <v>11</v>
      </c>
      <c r="M48" s="39" t="s">
        <v>12</v>
      </c>
      <c r="N48" s="24"/>
      <c r="O48" s="28"/>
      <c r="P48" s="16"/>
    </row>
    <row r="49" spans="1:21" s="17" customFormat="1" ht="13.5" customHeight="1">
      <c r="A49" s="26">
        <v>3</v>
      </c>
      <c r="B49" s="29" t="s">
        <v>45</v>
      </c>
      <c r="C49" s="38">
        <v>187</v>
      </c>
      <c r="D49" s="38">
        <v>239</v>
      </c>
      <c r="E49" s="38">
        <v>181</v>
      </c>
      <c r="F49" s="38">
        <v>271</v>
      </c>
      <c r="G49" s="38">
        <v>166</v>
      </c>
      <c r="H49" s="38">
        <v>191</v>
      </c>
      <c r="I49" s="37">
        <f>IF(C49&lt;&gt;"",SUM(C49:H49),"")</f>
        <v>1235</v>
      </c>
      <c r="J49" s="40">
        <f>IF(C49&lt;&gt;"",AVERAGE(C49:H49),"")</f>
        <v>205.83333333333334</v>
      </c>
      <c r="K49" s="41">
        <f>IF(C49&lt;&gt;"",MAX(C49:H49),"")</f>
        <v>271</v>
      </c>
      <c r="L49" s="41">
        <f>IF(D49&lt;&gt;"",MAX(C49:H49)-MIN(C49:H49),"")</f>
        <v>105</v>
      </c>
      <c r="M49" s="37">
        <v>1</v>
      </c>
      <c r="N49" s="24"/>
      <c r="O49" s="28"/>
      <c r="P49" s="16"/>
      <c r="Q49" s="16"/>
      <c r="R49" s="16"/>
      <c r="S49" s="16"/>
      <c r="T49" s="16"/>
      <c r="U49" s="16"/>
    </row>
    <row r="50" spans="1:21" s="17" customFormat="1" ht="13.5" customHeight="1">
      <c r="A50" s="18">
        <v>10</v>
      </c>
      <c r="B50" s="19" t="s">
        <v>46</v>
      </c>
      <c r="C50" s="38">
        <v>204</v>
      </c>
      <c r="D50" s="38">
        <v>182</v>
      </c>
      <c r="E50" s="38">
        <v>216</v>
      </c>
      <c r="F50" s="38">
        <v>204</v>
      </c>
      <c r="G50" s="38">
        <v>189</v>
      </c>
      <c r="H50" s="38">
        <v>186</v>
      </c>
      <c r="I50" s="37">
        <f>IF(C50&lt;&gt;"",SUM(C50:H50),"")</f>
        <v>1181</v>
      </c>
      <c r="J50" s="40">
        <f>IF(C50&lt;&gt;"",AVERAGE(C50:H50),"")</f>
        <v>196.83333333333334</v>
      </c>
      <c r="K50" s="41">
        <f>IF(C50&lt;&gt;"",MAX(C50:H50),"")</f>
        <v>216</v>
      </c>
      <c r="L50" s="41">
        <f>IF(D50&lt;&gt;"",MAX(C50:H50)-MIN(C50:H50),"")</f>
        <v>34</v>
      </c>
      <c r="M50" s="37">
        <v>2</v>
      </c>
      <c r="N50" s="24"/>
      <c r="O50" s="28"/>
      <c r="P50" s="16"/>
      <c r="Q50" s="16"/>
      <c r="R50" s="16"/>
      <c r="S50" s="16"/>
      <c r="T50" s="16"/>
      <c r="U50" s="16"/>
    </row>
    <row r="51" spans="1:21" s="17" customFormat="1" ht="13.5" customHeight="1">
      <c r="A51" s="26">
        <v>1</v>
      </c>
      <c r="B51" s="27" t="s">
        <v>47</v>
      </c>
      <c r="C51" s="38">
        <v>172</v>
      </c>
      <c r="D51" s="38">
        <v>209</v>
      </c>
      <c r="E51" s="38">
        <v>180</v>
      </c>
      <c r="F51" s="38">
        <v>181</v>
      </c>
      <c r="G51" s="38">
        <v>192</v>
      </c>
      <c r="H51" s="38">
        <v>216</v>
      </c>
      <c r="I51" s="37">
        <f>IF(C51&lt;&gt;"",SUM(C51:H51),"")</f>
        <v>1150</v>
      </c>
      <c r="J51" s="40">
        <f>IF(C51&lt;&gt;"",AVERAGE(C51:H51),"")</f>
        <v>191.66666666666666</v>
      </c>
      <c r="K51" s="41">
        <f>IF(C51&lt;&gt;"",MAX(C51:H51),"")</f>
        <v>216</v>
      </c>
      <c r="L51" s="41">
        <f>IF(D51&lt;&gt;"",MAX(C51:H51)-MIN(C51:H51),"")</f>
        <v>44</v>
      </c>
      <c r="M51" s="37">
        <v>3</v>
      </c>
      <c r="N51" s="24"/>
      <c r="O51" s="28"/>
      <c r="P51" s="16"/>
      <c r="Q51" s="16"/>
      <c r="R51" s="16"/>
      <c r="S51" s="16"/>
      <c r="T51" s="16"/>
      <c r="U51" s="16"/>
    </row>
    <row r="52" spans="1:21" s="17" customFormat="1" ht="15.75" customHeight="1">
      <c r="A52" s="36">
        <v>19</v>
      </c>
      <c r="B52" s="42" t="s">
        <v>48</v>
      </c>
      <c r="C52" s="38">
        <v>165</v>
      </c>
      <c r="D52" s="38">
        <v>183</v>
      </c>
      <c r="E52" s="38">
        <v>195</v>
      </c>
      <c r="F52" s="38">
        <v>172</v>
      </c>
      <c r="G52" s="38">
        <v>223</v>
      </c>
      <c r="H52" s="38">
        <v>172</v>
      </c>
      <c r="I52" s="37">
        <f>IF(C52&lt;&gt;"",SUM(C52:H52),"")</f>
        <v>1110</v>
      </c>
      <c r="J52" s="40">
        <f>IF(C52&lt;&gt;"",AVERAGE(C52:H52),"")</f>
        <v>185</v>
      </c>
      <c r="K52" s="41">
        <f>IF(C52&lt;&gt;"",MAX(C52:H52),"")</f>
        <v>223</v>
      </c>
      <c r="L52" s="41">
        <f>IF(D52&lt;&gt;"",MAX(C52:H52)-MIN(C52:H52),"")</f>
        <v>58</v>
      </c>
      <c r="M52" s="37">
        <v>4</v>
      </c>
      <c r="N52" s="24"/>
      <c r="O52" s="28"/>
      <c r="P52" s="16"/>
      <c r="Q52" s="16"/>
      <c r="R52" s="16"/>
      <c r="S52" s="16"/>
      <c r="T52" s="16"/>
      <c r="U52" s="16"/>
    </row>
    <row r="53" spans="1:13" ht="13.5" customHeight="1">
      <c r="A53" s="36">
        <v>22</v>
      </c>
      <c r="B53" s="43" t="s">
        <v>49</v>
      </c>
      <c r="C53" s="38">
        <v>176</v>
      </c>
      <c r="D53" s="38">
        <v>203</v>
      </c>
      <c r="E53" s="38">
        <v>164</v>
      </c>
      <c r="F53" s="38">
        <v>183</v>
      </c>
      <c r="G53" s="38">
        <v>168</v>
      </c>
      <c r="H53" s="38">
        <v>160</v>
      </c>
      <c r="I53" s="37">
        <f>IF(C53&lt;&gt;"",SUM(C53:H53),"")</f>
        <v>1054</v>
      </c>
      <c r="J53" s="40">
        <f>IF(C53&lt;&gt;"",AVERAGE(C53:H53),"")</f>
        <v>175.66666666666666</v>
      </c>
      <c r="K53" s="41">
        <f>IF(C53&lt;&gt;"",MAX(C53:H53),"")</f>
        <v>203</v>
      </c>
      <c r="L53" s="41">
        <f>IF(D53&lt;&gt;"",MAX(C53:H53)-MIN(C53:H53),"")</f>
        <v>43</v>
      </c>
      <c r="M53" s="37">
        <v>5</v>
      </c>
    </row>
    <row r="54" spans="1:13" ht="12.75" customHeight="1">
      <c r="A54" s="36">
        <v>30</v>
      </c>
      <c r="B54" s="44" t="s">
        <v>50</v>
      </c>
      <c r="C54" s="38">
        <v>146</v>
      </c>
      <c r="D54" s="38">
        <v>143</v>
      </c>
      <c r="E54" s="38">
        <v>154</v>
      </c>
      <c r="F54" s="38">
        <v>154</v>
      </c>
      <c r="G54" s="38">
        <v>211</v>
      </c>
      <c r="H54" s="38">
        <v>200</v>
      </c>
      <c r="I54" s="37">
        <f>IF(C54&lt;&gt;"",SUM(C54:H54),"")</f>
        <v>1008</v>
      </c>
      <c r="J54" s="40">
        <f>IF(C54&lt;&gt;"",AVERAGE(C54:H54),"")</f>
        <v>168</v>
      </c>
      <c r="K54" s="41">
        <f>IF(C54&lt;&gt;"",MAX(C54:H54),"")</f>
        <v>211</v>
      </c>
      <c r="L54" s="41">
        <f>IF(D54&lt;&gt;"",MAX(C54:H54)-MIN(C54:H54),"")</f>
        <v>68</v>
      </c>
      <c r="M54" s="37">
        <v>6</v>
      </c>
    </row>
    <row r="55" spans="1:13" ht="13.5" customHeight="1">
      <c r="A55" s="36">
        <v>36</v>
      </c>
      <c r="B55" s="42" t="s">
        <v>51</v>
      </c>
      <c r="C55" s="38">
        <v>145</v>
      </c>
      <c r="D55" s="38">
        <v>162</v>
      </c>
      <c r="E55" s="38">
        <v>148</v>
      </c>
      <c r="F55" s="38">
        <v>153</v>
      </c>
      <c r="G55" s="38">
        <v>173</v>
      </c>
      <c r="H55" s="38">
        <v>177</v>
      </c>
      <c r="I55" s="37">
        <f>IF(C55&lt;&gt;"",SUM(C55:H55),"")</f>
        <v>958</v>
      </c>
      <c r="J55" s="40">
        <f>IF(C55&lt;&gt;"",AVERAGE(C55:H55),"")</f>
        <v>159.66666666666666</v>
      </c>
      <c r="K55" s="41">
        <f>IF(C55&lt;&gt;"",MAX(C55:H55),"")</f>
        <v>177</v>
      </c>
      <c r="L55" s="41">
        <f>IF(D55&lt;&gt;"",MAX(C55:H55)-MIN(C55:H55),"")</f>
        <v>32</v>
      </c>
      <c r="M55" s="37">
        <v>7</v>
      </c>
    </row>
    <row r="56" spans="1:13" ht="13.5" customHeight="1">
      <c r="A56" s="36"/>
      <c r="B56" s="45"/>
      <c r="C56" s="38"/>
      <c r="D56" s="38"/>
      <c r="E56" s="38"/>
      <c r="F56" s="38"/>
      <c r="G56" s="38"/>
      <c r="H56" s="38"/>
      <c r="I56" s="37">
        <f>IF(C56&lt;&gt;"",SUM(C56:H56),"")</f>
      </c>
      <c r="J56" s="40">
        <f>IF(C56&lt;&gt;"",AVERAGE(C56:H56),"")</f>
      </c>
      <c r="K56" s="41">
        <f>IF(C56&lt;&gt;"",MAX(C56:H56),"")</f>
      </c>
      <c r="L56" s="41">
        <f>IF(D56&lt;&gt;"",MAX(C56:H56)-MIN(C56:H56),"")</f>
      </c>
      <c r="M56" s="37">
        <v>8</v>
      </c>
    </row>
    <row r="57" spans="1:21" s="50" customFormat="1" ht="13.5" customHeight="1">
      <c r="A57" s="36"/>
      <c r="B57" s="46"/>
      <c r="C57" s="38"/>
      <c r="D57" s="38"/>
      <c r="E57" s="38"/>
      <c r="F57" s="38"/>
      <c r="G57" s="38"/>
      <c r="H57" s="38"/>
      <c r="I57" s="37">
        <f>IF(C57&lt;&gt;"",SUM(C57:H57),"")</f>
      </c>
      <c r="J57" s="40">
        <f>IF(C57&lt;&gt;"",AVERAGE(C57:H57),"")</f>
      </c>
      <c r="K57" s="41">
        <f>IF(C57&lt;&gt;"",MAX(C57:H57),"")</f>
      </c>
      <c r="L57" s="41">
        <f>IF(D57&lt;&gt;"",MAX(C57:H57)-MIN(C57:H57),"")</f>
      </c>
      <c r="M57" s="37">
        <v>9</v>
      </c>
      <c r="N57" s="47" t="s">
        <v>13</v>
      </c>
      <c r="O57" s="48" t="s">
        <v>14</v>
      </c>
      <c r="P57" s="49"/>
      <c r="Q57" s="49"/>
      <c r="R57" s="49"/>
      <c r="S57" s="49"/>
      <c r="T57" s="49"/>
      <c r="U57" s="49"/>
    </row>
    <row r="58" spans="9:21" s="17" customFormat="1" ht="13.5" customHeight="1">
      <c r="I58" s="17">
        <f>IF(C59&lt;&gt;"",SUM(C59:H59),"")</f>
      </c>
      <c r="J58" s="17">
        <f>IF(C59&lt;&gt;"",AVERAGE(C59:H59),"")</f>
      </c>
      <c r="K58" s="17">
        <f>IF(C59&lt;&gt;"",MAX(C59:H59),"")</f>
      </c>
      <c r="L58" s="17">
        <f>IF(D59&lt;&gt;"",MAX(C59:H59)-MIN(C59:H59),"")</f>
      </c>
      <c r="N58" s="47">
        <f>MAX(C49:H49)</f>
        <v>271</v>
      </c>
      <c r="O58" s="51">
        <f>MIN(C49:H49)</f>
        <v>166</v>
      </c>
      <c r="P58" s="16"/>
      <c r="Q58" s="16"/>
      <c r="R58" s="16"/>
      <c r="S58" s="16"/>
      <c r="T58" s="16"/>
      <c r="U58" s="16"/>
    </row>
    <row r="59" spans="1:21" s="53" customFormat="1" ht="13.5" customHeight="1">
      <c r="A59" s="17"/>
      <c r="B59" s="17"/>
      <c r="C59" s="17"/>
      <c r="D59" s="17"/>
      <c r="E59" s="17"/>
      <c r="F59" s="17"/>
      <c r="G59" s="17"/>
      <c r="H59" s="17" t="s">
        <v>52</v>
      </c>
      <c r="I59"/>
      <c r="J59"/>
      <c r="K59"/>
      <c r="L59"/>
      <c r="M59" s="17"/>
      <c r="N59" s="47">
        <f>MAX(C50:H50)</f>
        <v>216</v>
      </c>
      <c r="O59" s="51">
        <f>MIN(C50:H50)</f>
        <v>182</v>
      </c>
      <c r="P59" s="52"/>
      <c r="Q59" s="52"/>
      <c r="R59" s="52"/>
      <c r="S59" s="52"/>
      <c r="T59" s="52"/>
      <c r="U59" s="52"/>
    </row>
    <row r="60" spans="1:21" s="53" customFormat="1" ht="13.5" customHeight="1">
      <c r="A60" s="17"/>
      <c r="B60" s="17"/>
      <c r="C60"/>
      <c r="D60"/>
      <c r="E60"/>
      <c r="F60"/>
      <c r="G60"/>
      <c r="H60"/>
      <c r="I60"/>
      <c r="J60"/>
      <c r="K60"/>
      <c r="L60"/>
      <c r="M60"/>
      <c r="N60" s="47">
        <f>MAX(C51:H51)</f>
        <v>216</v>
      </c>
      <c r="O60" s="51">
        <f>MIN(C51:H51)</f>
        <v>172</v>
      </c>
      <c r="P60" s="52"/>
      <c r="Q60" s="52"/>
      <c r="R60" s="52"/>
      <c r="S60" s="52"/>
      <c r="T60" s="52"/>
      <c r="U60" s="52"/>
    </row>
    <row r="61" spans="1:16" s="53" customFormat="1" ht="13.5" customHeight="1">
      <c r="A61" s="1"/>
      <c r="B61"/>
      <c r="C61"/>
      <c r="D61"/>
      <c r="E61"/>
      <c r="F61"/>
      <c r="G61"/>
      <c r="H61"/>
      <c r="I61"/>
      <c r="J61"/>
      <c r="K61"/>
      <c r="L61"/>
      <c r="M61"/>
      <c r="N61" s="47">
        <f>MAX(C52:H52)</f>
        <v>223</v>
      </c>
      <c r="O61" s="51">
        <f>MIN(C52:H52)</f>
        <v>165</v>
      </c>
      <c r="P61" s="52"/>
    </row>
    <row r="62" spans="1:16" s="53" customFormat="1" ht="13.5" customHeight="1">
      <c r="A62" s="1"/>
      <c r="B62"/>
      <c r="C62"/>
      <c r="D62"/>
      <c r="E62"/>
      <c r="F62"/>
      <c r="G62"/>
      <c r="H62"/>
      <c r="I62"/>
      <c r="J62"/>
      <c r="K62"/>
      <c r="L62"/>
      <c r="M62"/>
      <c r="N62" s="47" t="e">
        <f>MAX(#REF!)</f>
        <v>#REF!</v>
      </c>
      <c r="O62" s="51" t="e">
        <f>MIN(#REF!)</f>
        <v>#REF!</v>
      </c>
      <c r="P62" s="54"/>
    </row>
    <row r="63" spans="1:16" s="53" customFormat="1" ht="13.5" customHeight="1">
      <c r="A63" s="17"/>
      <c r="B63" s="17"/>
      <c r="C63"/>
      <c r="D63"/>
      <c r="E63"/>
      <c r="F63"/>
      <c r="G63"/>
      <c r="H63"/>
      <c r="I63" s="17"/>
      <c r="J63" s="17"/>
      <c r="K63" s="17"/>
      <c r="L63" s="17"/>
      <c r="M63"/>
      <c r="N63" s="47" t="e">
        <f>MAX(#REF!)</f>
        <v>#REF!</v>
      </c>
      <c r="O63" s="51" t="e">
        <f>MIN(#REF!)</f>
        <v>#REF!</v>
      </c>
      <c r="P63" s="52"/>
    </row>
    <row r="64" spans="1:15" s="53" customFormat="1" ht="12.75" customHeight="1" hidden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4" t="e">
        <f>MAX(#REF!)</f>
        <v>#REF!</v>
      </c>
      <c r="O64" s="28" t="e">
        <f>NA()</f>
        <v>#N/A</v>
      </c>
    </row>
    <row r="65" spans="14:15" s="17" customFormat="1" ht="12.75" customHeight="1" hidden="1">
      <c r="N65" s="55" t="e">
        <f>MAX(#REF!)</f>
        <v>#REF!</v>
      </c>
      <c r="O65" s="56"/>
    </row>
    <row r="66" s="17" customFormat="1" ht="12.75">
      <c r="N66" s="57"/>
    </row>
    <row r="67" spans="3:13" ht="12.7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3:13" ht="12.7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3:13" ht="12.7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3:13" ht="12.7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21" s="17" customFormat="1" ht="12.75" customHeight="1">
      <c r="A71" s="1"/>
      <c r="B71"/>
      <c r="I71"/>
      <c r="J71"/>
      <c r="K71"/>
      <c r="L71"/>
      <c r="N71" s="24" t="e">
        <f>MAX(#REF!)</f>
        <v>#REF!</v>
      </c>
      <c r="O71" s="28" t="e">
        <f>MIN(#REF!)</f>
        <v>#REF!</v>
      </c>
      <c r="P71" s="16"/>
      <c r="Q71" s="16"/>
      <c r="R71" s="16"/>
      <c r="S71" s="16"/>
      <c r="T71" s="16"/>
      <c r="U71" s="16"/>
    </row>
    <row r="72" spans="3:21" s="17" customFormat="1" ht="12.75" customHeight="1">
      <c r="C72"/>
      <c r="D72"/>
      <c r="E72"/>
      <c r="F72"/>
      <c r="G72"/>
      <c r="H72"/>
      <c r="I72"/>
      <c r="J72"/>
      <c r="K72"/>
      <c r="L72"/>
      <c r="M72"/>
      <c r="N72" s="24" t="e">
        <f>MAX(#REF!)</f>
        <v>#REF!</v>
      </c>
      <c r="O72" s="28" t="e">
        <f>MIN(#REF!)</f>
        <v>#REF!</v>
      </c>
      <c r="P72" s="16"/>
      <c r="Q72" s="16"/>
      <c r="R72" s="16"/>
      <c r="S72" s="16"/>
      <c r="T72" s="16"/>
      <c r="U72" s="16"/>
    </row>
    <row r="73" spans="3:21" s="17" customFormat="1" ht="12.75" customHeight="1">
      <c r="C73"/>
      <c r="D73"/>
      <c r="E73"/>
      <c r="F73"/>
      <c r="G73"/>
      <c r="H73"/>
      <c r="I73"/>
      <c r="J73"/>
      <c r="K73"/>
      <c r="L73"/>
      <c r="M73"/>
      <c r="N73" s="24" t="e">
        <f>MAX(#REF!)</f>
        <v>#REF!</v>
      </c>
      <c r="O73" s="28" t="e">
        <f>MIN(#REF!)</f>
        <v>#REF!</v>
      </c>
      <c r="P73" s="16"/>
      <c r="Q73" s="16"/>
      <c r="R73" s="58"/>
      <c r="S73" s="16"/>
      <c r="T73" s="16"/>
      <c r="U73" s="16"/>
    </row>
    <row r="74" spans="1:21" s="17" customFormat="1" ht="12.75" customHeight="1">
      <c r="A74" s="1"/>
      <c r="B74"/>
      <c r="C74"/>
      <c r="D74"/>
      <c r="E74"/>
      <c r="F74"/>
      <c r="G74"/>
      <c r="H74"/>
      <c r="I74"/>
      <c r="J74"/>
      <c r="K74"/>
      <c r="L74"/>
      <c r="M74"/>
      <c r="N74" s="24" t="e">
        <f>MAX(#REF!)</f>
        <v>#REF!</v>
      </c>
      <c r="O74" s="28" t="e">
        <f>MIN(#REF!)</f>
        <v>#REF!</v>
      </c>
      <c r="P74" s="16"/>
      <c r="Q74" s="16"/>
      <c r="R74" s="16"/>
      <c r="S74" s="16"/>
      <c r="T74" s="16"/>
      <c r="U74" s="16"/>
    </row>
    <row r="75" spans="1:21" s="17" customFormat="1" ht="12.75" customHeight="1">
      <c r="A75" s="1"/>
      <c r="B75"/>
      <c r="C75"/>
      <c r="D75"/>
      <c r="E75"/>
      <c r="F75"/>
      <c r="G75"/>
      <c r="H75"/>
      <c r="I75"/>
      <c r="J75"/>
      <c r="K75"/>
      <c r="L75"/>
      <c r="M75"/>
      <c r="N75" s="24"/>
      <c r="O75" s="28"/>
      <c r="P75" s="16"/>
      <c r="Q75" s="16"/>
      <c r="R75" s="16"/>
      <c r="S75" s="16"/>
      <c r="T75" s="16"/>
      <c r="U75" s="16"/>
    </row>
    <row r="76" spans="1:21" s="17" customFormat="1" ht="12.75" customHeight="1">
      <c r="A76" s="1"/>
      <c r="B76"/>
      <c r="C76"/>
      <c r="D76"/>
      <c r="E76"/>
      <c r="F76"/>
      <c r="G76"/>
      <c r="H76"/>
      <c r="I76"/>
      <c r="J76"/>
      <c r="K76"/>
      <c r="L76"/>
      <c r="M76"/>
      <c r="N76" s="24"/>
      <c r="O76" s="28"/>
      <c r="P76" s="16"/>
      <c r="Q76" s="16"/>
      <c r="R76" s="16"/>
      <c r="S76" s="16"/>
      <c r="T76" s="16"/>
      <c r="U76" s="16"/>
    </row>
    <row r="77" spans="1:21" s="17" customFormat="1" ht="12.75" customHeight="1">
      <c r="A77" s="1"/>
      <c r="B77"/>
      <c r="C77"/>
      <c r="D77"/>
      <c r="E77"/>
      <c r="F77"/>
      <c r="G77"/>
      <c r="H77"/>
      <c r="I77"/>
      <c r="J77"/>
      <c r="K77"/>
      <c r="L77"/>
      <c r="M77"/>
      <c r="N77" s="24"/>
      <c r="O77" s="28"/>
      <c r="P77" s="16"/>
      <c r="Q77" s="16"/>
      <c r="R77" s="16"/>
      <c r="S77" s="16"/>
      <c r="T77" s="16"/>
      <c r="U77" s="16"/>
    </row>
    <row r="78" spans="1:21" s="17" customFormat="1" ht="12.75" customHeight="1">
      <c r="A78" s="1"/>
      <c r="B78"/>
      <c r="C78"/>
      <c r="D78"/>
      <c r="E78"/>
      <c r="F78"/>
      <c r="G78"/>
      <c r="H78"/>
      <c r="I78"/>
      <c r="J78"/>
      <c r="K78"/>
      <c r="L78"/>
      <c r="M78"/>
      <c r="N78" s="24"/>
      <c r="O78" s="28"/>
      <c r="P78" s="16"/>
      <c r="Q78" s="16"/>
      <c r="R78" s="16"/>
      <c r="S78" s="16"/>
      <c r="T78" s="16"/>
      <c r="U78" s="16"/>
    </row>
    <row r="84" spans="1:2" ht="12.75">
      <c r="A84" s="17"/>
      <c r="B84" s="17"/>
    </row>
  </sheetData>
  <sheetProtection selectLockedCells="1" selectUnlockedCells="1"/>
  <mergeCells count="1">
    <mergeCell ref="A47:M47"/>
  </mergeCells>
  <conditionalFormatting sqref="B42:B46 B52:B57">
    <cfRule type="expression" priority="1" dxfId="0" stopIfTrue="1">
      <formula>(C42&gt;0)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/>
  <drawing r:id="rId3"/>
  <legacyDrawing r:id="rId2"/>
  <oleObjects>
    <oleObject progId="Рисунок Microsoft Word" shapeId="652994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AL51"/>
  <sheetViews>
    <sheetView zoomScale="80" zoomScaleNormal="80" workbookViewId="0" topLeftCell="A12">
      <selection activeCell="W42" activeCellId="1" sqref="A25:IV25 W42"/>
    </sheetView>
  </sheetViews>
  <sheetFormatPr defaultColWidth="9.140625" defaultRowHeight="12.75"/>
  <cols>
    <col min="1" max="1" width="3.57421875" style="0" customWidth="1"/>
    <col min="2" max="2" width="16.7109375" style="0" customWidth="1"/>
    <col min="4" max="4" width="7.0039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</cols>
  <sheetData>
    <row r="1" spans="2:19" ht="11.25" customHeight="1">
      <c r="B1" s="59"/>
      <c r="C1" s="59"/>
      <c r="D1" s="59"/>
      <c r="E1" s="59"/>
      <c r="F1" s="59"/>
      <c r="G1" s="59"/>
      <c r="H1" s="2"/>
      <c r="I1" s="2"/>
      <c r="J1" s="2"/>
      <c r="K1" s="2"/>
      <c r="L1" s="2"/>
      <c r="M1" s="2"/>
      <c r="N1" s="2"/>
      <c r="O1" s="2"/>
      <c r="P1" s="3" t="s">
        <v>0</v>
      </c>
      <c r="S1" s="60"/>
    </row>
    <row r="2" spans="2:22" ht="22.5" customHeight="1">
      <c r="B2" s="61"/>
      <c r="C2" s="62"/>
      <c r="D2" s="61"/>
      <c r="E2" s="61"/>
      <c r="F2" s="61" t="s">
        <v>53</v>
      </c>
      <c r="G2" s="61"/>
      <c r="H2" s="63"/>
      <c r="I2" s="63"/>
      <c r="J2" s="63"/>
      <c r="K2" s="63"/>
      <c r="L2" s="63"/>
      <c r="M2" s="63"/>
      <c r="N2" s="63"/>
      <c r="O2" s="63"/>
      <c r="P2" s="3" t="s">
        <v>1</v>
      </c>
      <c r="V2" s="60"/>
    </row>
    <row r="3" spans="2:16" ht="28.5" customHeight="1">
      <c r="B3" s="61"/>
      <c r="C3" s="61"/>
      <c r="D3" s="61"/>
      <c r="E3" s="61"/>
      <c r="F3" s="61"/>
      <c r="G3" s="64" t="s">
        <v>54</v>
      </c>
      <c r="H3" s="64"/>
      <c r="I3" s="63"/>
      <c r="P3" s="3" t="s">
        <v>2</v>
      </c>
    </row>
    <row r="4" ht="14.25" customHeight="1"/>
    <row r="5" ht="17.25" customHeight="1"/>
    <row r="6" spans="1:22" ht="14.25" customHeight="1">
      <c r="A6" s="65" t="s">
        <v>6</v>
      </c>
      <c r="B6" s="65" t="s">
        <v>55</v>
      </c>
      <c r="C6" s="66" t="s">
        <v>56</v>
      </c>
      <c r="D6" s="66" t="s">
        <v>57</v>
      </c>
      <c r="E6" s="66" t="s">
        <v>58</v>
      </c>
      <c r="F6" s="67" t="s">
        <v>59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6" t="s">
        <v>60</v>
      </c>
      <c r="U6" s="66" t="s">
        <v>61</v>
      </c>
      <c r="V6" s="65" t="s">
        <v>62</v>
      </c>
    </row>
    <row r="7" spans="1:22" ht="12.75">
      <c r="A7" s="65"/>
      <c r="B7" s="65"/>
      <c r="C7" s="65"/>
      <c r="D7" s="65"/>
      <c r="E7" s="65"/>
      <c r="F7" s="68">
        <v>7</v>
      </c>
      <c r="G7" s="69" t="s">
        <v>63</v>
      </c>
      <c r="H7" s="68">
        <v>8</v>
      </c>
      <c r="I7" s="69" t="s">
        <v>63</v>
      </c>
      <c r="J7" s="68">
        <v>9</v>
      </c>
      <c r="K7" s="69" t="s">
        <v>63</v>
      </c>
      <c r="L7" s="68">
        <v>10</v>
      </c>
      <c r="M7" s="69" t="s">
        <v>63</v>
      </c>
      <c r="N7" s="68">
        <v>11</v>
      </c>
      <c r="O7" s="69" t="s">
        <v>63</v>
      </c>
      <c r="P7" s="68">
        <v>12</v>
      </c>
      <c r="Q7" s="69" t="s">
        <v>63</v>
      </c>
      <c r="R7" s="68">
        <v>13</v>
      </c>
      <c r="S7" s="69" t="s">
        <v>63</v>
      </c>
      <c r="T7" s="66"/>
      <c r="U7" s="66"/>
      <c r="V7" s="66"/>
    </row>
    <row r="8" spans="1:22" ht="12.75">
      <c r="A8" s="70" t="s">
        <v>64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6" ht="12.75">
      <c r="A9" s="71">
        <v>5</v>
      </c>
      <c r="B9" s="34" t="s">
        <v>65</v>
      </c>
      <c r="C9" s="72">
        <f>квалификация!I13</f>
        <v>1238</v>
      </c>
      <c r="D9" s="73">
        <f>SUM(C9,F9:S9)</f>
        <v>2806</v>
      </c>
      <c r="E9" s="74">
        <f>AVERAGE('раунд робин'!Z11,F9,N9,P9,H9,J9,L9,R9)</f>
        <v>202.125</v>
      </c>
      <c r="F9" s="75">
        <v>207</v>
      </c>
      <c r="G9" s="75">
        <v>30</v>
      </c>
      <c r="H9" s="75">
        <v>190</v>
      </c>
      <c r="I9" s="75">
        <v>0</v>
      </c>
      <c r="J9" s="75">
        <v>236</v>
      </c>
      <c r="K9" s="75">
        <v>30</v>
      </c>
      <c r="L9" s="75">
        <v>207</v>
      </c>
      <c r="M9" s="75">
        <v>30</v>
      </c>
      <c r="N9" s="75">
        <v>232</v>
      </c>
      <c r="O9" s="75">
        <v>30</v>
      </c>
      <c r="P9" s="75">
        <v>189</v>
      </c>
      <c r="Q9" s="75">
        <v>30</v>
      </c>
      <c r="R9" s="75">
        <v>157</v>
      </c>
      <c r="S9" s="75">
        <v>0</v>
      </c>
      <c r="T9" s="73">
        <f>SUM(G9,I9,K9,M9,S9,O9,Q9)</f>
        <v>150</v>
      </c>
      <c r="U9" s="74">
        <f>AVERAGE(F9,H9,J9,L9,R9,N9,P9)</f>
        <v>202.57142857142858</v>
      </c>
      <c r="V9" s="71">
        <v>1</v>
      </c>
      <c r="W9" s="76">
        <f>MAX(F9:S9)</f>
        <v>236</v>
      </c>
      <c r="Z9" s="77">
        <f>C9/6</f>
        <v>206.33333333333334</v>
      </c>
    </row>
    <row r="10" spans="1:26" ht="12.75">
      <c r="A10" s="71">
        <v>1</v>
      </c>
      <c r="B10" s="33" t="s">
        <v>66</v>
      </c>
      <c r="C10" s="78">
        <f>квалификация!I9</f>
        <v>1280</v>
      </c>
      <c r="D10" s="73">
        <f>SUM(C10,F10:S10)</f>
        <v>2795</v>
      </c>
      <c r="E10" s="74">
        <f>AVERAGE('раунд робин'!Z9,F10,N10,P10,H10,J10,L10,R10)</f>
        <v>200.16666666666666</v>
      </c>
      <c r="F10" s="75">
        <v>183</v>
      </c>
      <c r="G10" s="79">
        <v>0</v>
      </c>
      <c r="H10" s="75">
        <v>245</v>
      </c>
      <c r="I10" s="75">
        <v>30</v>
      </c>
      <c r="J10" s="75">
        <v>212</v>
      </c>
      <c r="K10" s="75">
        <v>30</v>
      </c>
      <c r="L10" s="75">
        <v>191</v>
      </c>
      <c r="M10" s="80">
        <v>30</v>
      </c>
      <c r="N10" s="80">
        <v>174</v>
      </c>
      <c r="O10" s="80">
        <v>0</v>
      </c>
      <c r="P10" s="80">
        <v>201</v>
      </c>
      <c r="Q10" s="80">
        <v>0</v>
      </c>
      <c r="R10" s="75">
        <v>189</v>
      </c>
      <c r="S10" s="75">
        <v>30</v>
      </c>
      <c r="T10" s="73">
        <f>SUM(G10,I10,K10,M10,S10,O10,Q10)</f>
        <v>120</v>
      </c>
      <c r="U10" s="74">
        <f>AVERAGE(F10,H10,J10,L10,R10,N10,P10)</f>
        <v>199.28571428571428</v>
      </c>
      <c r="V10" s="71">
        <v>2</v>
      </c>
      <c r="W10" s="76">
        <f>MAX(F10:S10)</f>
        <v>245</v>
      </c>
      <c r="Z10" s="77">
        <f>C10/6</f>
        <v>213.33333333333334</v>
      </c>
    </row>
    <row r="11" spans="1:26" ht="12.75">
      <c r="A11" s="71">
        <v>9</v>
      </c>
      <c r="B11" s="34" t="s">
        <v>67</v>
      </c>
      <c r="C11" s="71">
        <f>квалификация!I17</f>
        <v>1194</v>
      </c>
      <c r="D11" s="73">
        <f>SUM(C11,F11:S11)</f>
        <v>2789</v>
      </c>
      <c r="E11" s="74">
        <f>AVERAGE('раунд робин'!Z13,F11,N11,P11,H11,J11,L11,R11)</f>
        <v>203.95833333333334</v>
      </c>
      <c r="F11" s="75">
        <v>204</v>
      </c>
      <c r="G11" s="75">
        <v>30</v>
      </c>
      <c r="H11" s="75">
        <v>244</v>
      </c>
      <c r="I11" s="75">
        <v>30</v>
      </c>
      <c r="J11" s="75">
        <v>177</v>
      </c>
      <c r="K11" s="75">
        <v>0</v>
      </c>
      <c r="L11" s="75">
        <v>186</v>
      </c>
      <c r="M11" s="81">
        <v>0</v>
      </c>
      <c r="N11" s="81">
        <v>221</v>
      </c>
      <c r="O11" s="81">
        <v>30</v>
      </c>
      <c r="P11" s="81">
        <v>215</v>
      </c>
      <c r="Q11" s="81">
        <v>30</v>
      </c>
      <c r="R11" s="81">
        <v>198</v>
      </c>
      <c r="S11" s="75">
        <v>30</v>
      </c>
      <c r="T11" s="73">
        <f>SUM(G11,I11,K11,M11,S11,O11,Q11)</f>
        <v>150</v>
      </c>
      <c r="U11" s="74">
        <f>AVERAGE(F11,H11,J11,L11,R11,N11,P11)</f>
        <v>206.42857142857142</v>
      </c>
      <c r="V11" s="71">
        <v>3</v>
      </c>
      <c r="W11" s="76">
        <f>MAX(F11:S11)</f>
        <v>244</v>
      </c>
      <c r="Z11" s="77">
        <f>C11/6</f>
        <v>199</v>
      </c>
    </row>
    <row r="12" spans="1:26" ht="12.75">
      <c r="A12" s="71">
        <v>7</v>
      </c>
      <c r="B12" s="34" t="s">
        <v>68</v>
      </c>
      <c r="C12" s="71">
        <f>квалификация!I15</f>
        <v>1213</v>
      </c>
      <c r="D12" s="73">
        <f>SUM(C12,F12:S12)</f>
        <v>2746</v>
      </c>
      <c r="E12" s="74">
        <f>AVERAGE('раунд робин'!Z12,F12,N12,P12,H12,J12,L12,R12)</f>
        <v>194.39583333333334</v>
      </c>
      <c r="F12" s="75">
        <v>171</v>
      </c>
      <c r="G12" s="75">
        <v>0</v>
      </c>
      <c r="H12" s="75">
        <v>197</v>
      </c>
      <c r="I12" s="75">
        <v>30</v>
      </c>
      <c r="J12" s="75">
        <v>222</v>
      </c>
      <c r="K12" s="75">
        <v>30</v>
      </c>
      <c r="L12" s="75">
        <v>191</v>
      </c>
      <c r="M12" s="75">
        <v>30</v>
      </c>
      <c r="N12" s="75">
        <v>157</v>
      </c>
      <c r="O12" s="75">
        <v>30</v>
      </c>
      <c r="P12" s="75">
        <v>212</v>
      </c>
      <c r="Q12" s="75">
        <v>30</v>
      </c>
      <c r="R12" s="75">
        <v>203</v>
      </c>
      <c r="S12" s="75">
        <v>30</v>
      </c>
      <c r="T12" s="73">
        <f>SUM(G12,I12,K12,M12,S12,O12,Q12)</f>
        <v>180</v>
      </c>
      <c r="U12" s="74">
        <f>AVERAGE(F12,H12,J12,L12,R12,N12,P12)</f>
        <v>193.28571428571428</v>
      </c>
      <c r="V12" s="71">
        <v>4</v>
      </c>
      <c r="W12" s="76">
        <f>MAX(F12:S12)</f>
        <v>222</v>
      </c>
      <c r="Z12" s="77">
        <f>C12/6</f>
        <v>202.16666666666666</v>
      </c>
    </row>
    <row r="13" spans="1:26" ht="12.75">
      <c r="A13" s="71">
        <v>15</v>
      </c>
      <c r="B13" s="34" t="s">
        <v>69</v>
      </c>
      <c r="C13" s="72">
        <f>квалификация!I23</f>
        <v>1120</v>
      </c>
      <c r="D13" s="73">
        <f>SUM(C13,F13:S13)</f>
        <v>2570</v>
      </c>
      <c r="E13" s="74">
        <f>AVERAGE('раунд робин'!Z16,F13,N13,P13,H13,J13,L13,R13)</f>
        <v>193.54166666666666</v>
      </c>
      <c r="F13" s="75">
        <v>232</v>
      </c>
      <c r="G13" s="75">
        <v>30</v>
      </c>
      <c r="H13" s="75">
        <v>196</v>
      </c>
      <c r="I13" s="75">
        <v>30</v>
      </c>
      <c r="J13" s="75">
        <v>150</v>
      </c>
      <c r="K13" s="75">
        <v>0</v>
      </c>
      <c r="L13" s="75">
        <v>190</v>
      </c>
      <c r="M13" s="75">
        <v>0</v>
      </c>
      <c r="N13" s="75">
        <v>195</v>
      </c>
      <c r="O13" s="75">
        <v>30</v>
      </c>
      <c r="P13" s="75">
        <v>206</v>
      </c>
      <c r="Q13" s="75">
        <v>0</v>
      </c>
      <c r="R13" s="75">
        <v>191</v>
      </c>
      <c r="S13" s="75">
        <v>0</v>
      </c>
      <c r="T13" s="73">
        <f>SUM(G13,I13,K13,M13,S13,O13,Q13)</f>
        <v>90</v>
      </c>
      <c r="U13" s="74">
        <f>AVERAGE(F13,H13,J13,L13,R13,N13,P13)</f>
        <v>194.28571428571428</v>
      </c>
      <c r="V13" s="71">
        <v>5</v>
      </c>
      <c r="W13" s="76">
        <f>MAX(F13:S13)</f>
        <v>232</v>
      </c>
      <c r="Z13" s="77">
        <f>C13/6</f>
        <v>186.66666666666666</v>
      </c>
    </row>
    <row r="14" spans="1:26" ht="12.75">
      <c r="A14" s="71">
        <v>3</v>
      </c>
      <c r="B14" s="34" t="s">
        <v>70</v>
      </c>
      <c r="C14" s="71">
        <f>квалификация!I11</f>
        <v>1257</v>
      </c>
      <c r="D14" s="73">
        <f>SUM(C14,F14:S14)</f>
        <v>2566</v>
      </c>
      <c r="E14" s="74">
        <f>AVERAGE('раунд робин'!Z10,F14,N14,P14,H14,J14,L14,R14)</f>
        <v>179.04166666666666</v>
      </c>
      <c r="F14" s="75">
        <v>219</v>
      </c>
      <c r="G14" s="75">
        <v>30</v>
      </c>
      <c r="H14" s="75">
        <v>148</v>
      </c>
      <c r="I14" s="75">
        <v>0</v>
      </c>
      <c r="J14" s="75">
        <v>222</v>
      </c>
      <c r="K14" s="75">
        <v>30</v>
      </c>
      <c r="L14" s="75">
        <v>159</v>
      </c>
      <c r="M14" s="75">
        <v>30</v>
      </c>
      <c r="N14" s="75">
        <v>135</v>
      </c>
      <c r="O14" s="75">
        <v>0</v>
      </c>
      <c r="P14" s="75">
        <v>164</v>
      </c>
      <c r="Q14" s="75">
        <v>0</v>
      </c>
      <c r="R14" s="75">
        <v>172</v>
      </c>
      <c r="S14" s="75">
        <v>0</v>
      </c>
      <c r="T14" s="73">
        <f>SUM(G14,I14,K14,M14,S14,O14,Q14)</f>
        <v>90</v>
      </c>
      <c r="U14" s="74">
        <f>AVERAGE(F14,H14,J14,L14,R14,N14,P14)</f>
        <v>174.14285714285714</v>
      </c>
      <c r="V14" s="71">
        <v>6</v>
      </c>
      <c r="W14" s="76">
        <f>MAX(F14:S14)</f>
        <v>222</v>
      </c>
      <c r="Z14" s="77">
        <f>C14/6</f>
        <v>209.5</v>
      </c>
    </row>
    <row r="15" spans="1:26" s="84" customFormat="1" ht="12.75">
      <c r="A15" s="71">
        <v>11</v>
      </c>
      <c r="B15" s="34" t="s">
        <v>71</v>
      </c>
      <c r="C15" s="72">
        <f>квалификация!I19</f>
        <v>1152</v>
      </c>
      <c r="D15" s="73">
        <f>SUM(C15,F15:S15)</f>
        <v>2374</v>
      </c>
      <c r="E15" s="74">
        <f>AVERAGE('раунд робин'!Z14,F15,N15,P15,H15,J15,L15,R15)</f>
        <v>178.9375</v>
      </c>
      <c r="F15" s="75">
        <v>194</v>
      </c>
      <c r="G15" s="79">
        <v>0</v>
      </c>
      <c r="H15" s="75">
        <v>161</v>
      </c>
      <c r="I15" s="75">
        <v>0</v>
      </c>
      <c r="J15" s="75">
        <v>186</v>
      </c>
      <c r="K15" s="75">
        <v>0</v>
      </c>
      <c r="L15" s="82">
        <v>158</v>
      </c>
      <c r="M15" s="75">
        <v>0</v>
      </c>
      <c r="N15" s="75">
        <v>181</v>
      </c>
      <c r="O15" s="75">
        <v>0</v>
      </c>
      <c r="P15" s="75">
        <v>148</v>
      </c>
      <c r="Q15" s="75">
        <v>0</v>
      </c>
      <c r="R15" s="75">
        <v>194</v>
      </c>
      <c r="S15" s="83">
        <v>0</v>
      </c>
      <c r="T15" s="73">
        <f>SUM(G15,I15,K15,M15,S15,O15,Q15)</f>
        <v>0</v>
      </c>
      <c r="U15" s="74">
        <f>AVERAGE(F15,H15,J15,L15,R15,N15,P15)</f>
        <v>174.57142857142858</v>
      </c>
      <c r="V15" s="71">
        <v>7</v>
      </c>
      <c r="W15" s="76">
        <f>MAX(F15:S15)</f>
        <v>194</v>
      </c>
      <c r="Z15" s="77">
        <f>C15/6</f>
        <v>192</v>
      </c>
    </row>
    <row r="16" spans="1:26" s="84" customFormat="1" ht="12.75">
      <c r="A16" s="71">
        <v>13</v>
      </c>
      <c r="B16" s="85" t="s">
        <v>72</v>
      </c>
      <c r="C16" s="72">
        <f>квалификация!I21</f>
        <v>1130</v>
      </c>
      <c r="D16" s="73">
        <f>SUM(C16,F16:S16)</f>
        <v>2368</v>
      </c>
      <c r="E16" s="74">
        <f>AVERAGE('раунд робин'!Z15,F16,N16,P16,H16,J16,L16,R16)</f>
        <v>171.25</v>
      </c>
      <c r="F16" s="75">
        <v>114</v>
      </c>
      <c r="G16" s="75">
        <v>0</v>
      </c>
      <c r="H16" s="75">
        <v>184</v>
      </c>
      <c r="I16" s="75">
        <v>0</v>
      </c>
      <c r="J16" s="75">
        <v>175</v>
      </c>
      <c r="K16" s="75">
        <v>0</v>
      </c>
      <c r="L16" s="75">
        <v>159</v>
      </c>
      <c r="M16" s="86">
        <v>0</v>
      </c>
      <c r="N16" s="86">
        <v>153</v>
      </c>
      <c r="O16" s="86">
        <v>0</v>
      </c>
      <c r="P16" s="86">
        <v>192</v>
      </c>
      <c r="Q16" s="86">
        <v>30</v>
      </c>
      <c r="R16" s="86">
        <v>201</v>
      </c>
      <c r="S16" s="75">
        <v>30</v>
      </c>
      <c r="T16" s="73">
        <f>SUM(G16,I16,K16,M16,S16,O16,Q16)</f>
        <v>60</v>
      </c>
      <c r="U16" s="74">
        <f>AVERAGE(F16,H16,J16,L16,R16,N16,P16)</f>
        <v>168.28571428571428</v>
      </c>
      <c r="V16" s="71">
        <v>8</v>
      </c>
      <c r="W16" s="76">
        <f>MAX(F16:S16)</f>
        <v>201</v>
      </c>
      <c r="Z16" s="77">
        <f>C16/6</f>
        <v>188.33333333333334</v>
      </c>
    </row>
    <row r="17" spans="1:23" ht="12.75">
      <c r="A17" s="87" t="s">
        <v>73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76">
        <f>MAX(F17:S17)</f>
        <v>0</v>
      </c>
    </row>
    <row r="18" spans="1:26" ht="12.75">
      <c r="A18" s="71">
        <v>6</v>
      </c>
      <c r="B18" s="34" t="s">
        <v>74</v>
      </c>
      <c r="C18" s="71">
        <f>квалификация!I14</f>
        <v>1238</v>
      </c>
      <c r="D18" s="73">
        <f>SUM(C18,F18:S18)</f>
        <v>2757</v>
      </c>
      <c r="E18" s="74">
        <f>AVERAGE('раунд робин'!Z20,F18,N18,P18,H18,J18,L18,R18)</f>
        <v>197.77083333333334</v>
      </c>
      <c r="F18" s="75">
        <v>231</v>
      </c>
      <c r="G18" s="75">
        <v>30</v>
      </c>
      <c r="H18" s="75">
        <v>184</v>
      </c>
      <c r="I18" s="75">
        <v>30</v>
      </c>
      <c r="J18" s="75">
        <v>171</v>
      </c>
      <c r="K18" s="75">
        <v>30</v>
      </c>
      <c r="L18" s="75">
        <v>260</v>
      </c>
      <c r="M18" s="75">
        <v>30</v>
      </c>
      <c r="N18" s="75">
        <v>191</v>
      </c>
      <c r="O18" s="75">
        <v>30</v>
      </c>
      <c r="P18" s="88">
        <v>169</v>
      </c>
      <c r="Q18" s="75">
        <v>0</v>
      </c>
      <c r="R18" s="75">
        <v>163</v>
      </c>
      <c r="S18" s="75">
        <v>0</v>
      </c>
      <c r="T18" s="73">
        <f>SUM(G18,I18,K18,M18,S18,O18,Q18)</f>
        <v>150</v>
      </c>
      <c r="U18" s="74">
        <f>AVERAGE(F18,H18,J18,L18,R18,N18,P18)</f>
        <v>195.57142857142858</v>
      </c>
      <c r="V18" s="71">
        <v>1</v>
      </c>
      <c r="W18" s="76">
        <f>MAX(F18:S18)</f>
        <v>260</v>
      </c>
      <c r="Z18" s="77">
        <f>C18/6</f>
        <v>206.33333333333334</v>
      </c>
    </row>
    <row r="19" spans="1:26" ht="12.75">
      <c r="A19" s="71">
        <v>4</v>
      </c>
      <c r="B19" s="33" t="s">
        <v>75</v>
      </c>
      <c r="C19" s="71">
        <f>квалификация!I12</f>
        <v>1239</v>
      </c>
      <c r="D19" s="73">
        <f>SUM(C19,F19:S19)</f>
        <v>2756</v>
      </c>
      <c r="E19" s="74">
        <f>AVERAGE('раунд робин'!Z19,F19,N19,P19,H19,J19,L19,R19)</f>
        <v>192.9375</v>
      </c>
      <c r="F19" s="75">
        <v>167</v>
      </c>
      <c r="G19" s="75">
        <v>30</v>
      </c>
      <c r="H19" s="75">
        <v>183</v>
      </c>
      <c r="I19" s="75">
        <v>30</v>
      </c>
      <c r="J19" s="75">
        <v>178</v>
      </c>
      <c r="K19" s="75">
        <v>0</v>
      </c>
      <c r="L19" s="75">
        <v>214</v>
      </c>
      <c r="M19" s="75">
        <v>30</v>
      </c>
      <c r="N19" s="75">
        <v>211</v>
      </c>
      <c r="O19" s="75">
        <v>30</v>
      </c>
      <c r="P19" s="75">
        <v>205</v>
      </c>
      <c r="Q19" s="75">
        <v>30</v>
      </c>
      <c r="R19" s="75">
        <v>179</v>
      </c>
      <c r="S19" s="75">
        <v>30</v>
      </c>
      <c r="T19" s="73">
        <f>SUM(G19,I19,K19,M19,S19,O19,Q19)</f>
        <v>180</v>
      </c>
      <c r="U19" s="74">
        <f>AVERAGE(F19,H19,J19,L19,R19,N19,P19)</f>
        <v>191</v>
      </c>
      <c r="V19" s="71">
        <v>2</v>
      </c>
      <c r="W19" s="76">
        <f>MAX(F19:S19)</f>
        <v>214</v>
      </c>
      <c r="Z19" s="77">
        <f>C19/6</f>
        <v>206.5</v>
      </c>
    </row>
    <row r="20" spans="1:26" ht="12.75">
      <c r="A20" s="71">
        <v>16</v>
      </c>
      <c r="B20" s="34" t="s">
        <v>76</v>
      </c>
      <c r="C20" s="71">
        <f>квалификация!I10</f>
        <v>1279</v>
      </c>
      <c r="D20" s="73">
        <f>SUM(C20,F20:S20)</f>
        <v>2639</v>
      </c>
      <c r="E20" s="74">
        <f>AVERAGE('раунд робин'!Z18,F20,N20,P20,H20,J20,L20,R20)</f>
        <v>188.29166666666666</v>
      </c>
      <c r="F20" s="75">
        <v>173</v>
      </c>
      <c r="G20" s="75">
        <v>0</v>
      </c>
      <c r="H20" s="75">
        <v>180</v>
      </c>
      <c r="I20" s="75">
        <v>0</v>
      </c>
      <c r="J20" s="75">
        <v>179</v>
      </c>
      <c r="K20" s="75">
        <v>30</v>
      </c>
      <c r="L20" s="75">
        <v>194</v>
      </c>
      <c r="M20" s="75">
        <v>0</v>
      </c>
      <c r="N20" s="75">
        <v>181</v>
      </c>
      <c r="O20" s="75">
        <v>0</v>
      </c>
      <c r="P20" s="75">
        <v>215</v>
      </c>
      <c r="Q20" s="75">
        <v>30</v>
      </c>
      <c r="R20" s="75">
        <v>178</v>
      </c>
      <c r="S20" s="75">
        <v>0</v>
      </c>
      <c r="T20" s="73">
        <f>SUM(G20,I20,K20,M20,S20,O20,Q20)</f>
        <v>60</v>
      </c>
      <c r="U20" s="74">
        <f>AVERAGE(F20,H20,J20,L20,R20,N20,P20)</f>
        <v>185.71428571428572</v>
      </c>
      <c r="V20" s="71">
        <v>3</v>
      </c>
      <c r="W20" s="76">
        <f>MAX(F20:S20)</f>
        <v>215</v>
      </c>
      <c r="Z20" s="77">
        <f>C20/6</f>
        <v>213.16666666666666</v>
      </c>
    </row>
    <row r="21" spans="1:26" ht="12.75">
      <c r="A21" s="71">
        <v>12</v>
      </c>
      <c r="B21" s="33" t="s">
        <v>77</v>
      </c>
      <c r="C21" s="71">
        <f>квалификация!I18</f>
        <v>1184</v>
      </c>
      <c r="D21" s="73">
        <f>SUM(C21,F21:S21)</f>
        <v>2587</v>
      </c>
      <c r="E21" s="74">
        <f>AVERAGE('раунд робин'!Z22,F21,N21,P21,H21,J21,L21,R21)</f>
        <v>187.6875</v>
      </c>
      <c r="F21" s="75">
        <v>199</v>
      </c>
      <c r="G21" s="75">
        <v>30</v>
      </c>
      <c r="H21" s="75">
        <v>166</v>
      </c>
      <c r="I21" s="75">
        <v>0</v>
      </c>
      <c r="J21" s="75">
        <v>172</v>
      </c>
      <c r="K21" s="75">
        <v>0</v>
      </c>
      <c r="L21" s="75">
        <v>174</v>
      </c>
      <c r="M21" s="75">
        <v>0</v>
      </c>
      <c r="N21" s="75">
        <v>199</v>
      </c>
      <c r="O21" s="75">
        <v>0</v>
      </c>
      <c r="P21" s="75">
        <v>179</v>
      </c>
      <c r="Q21" s="75">
        <v>30</v>
      </c>
      <c r="R21" s="75">
        <v>224</v>
      </c>
      <c r="S21" s="75">
        <v>30</v>
      </c>
      <c r="T21" s="73">
        <f>SUM(G21,I21,K21,M21,S21,O21,Q21)</f>
        <v>90</v>
      </c>
      <c r="U21" s="74">
        <f>AVERAGE(F21,H21,J21,L21,R21,N21,P21)</f>
        <v>187.57142857142858</v>
      </c>
      <c r="V21" s="71">
        <v>4</v>
      </c>
      <c r="W21" s="76">
        <f>MAX(F21:S21)</f>
        <v>224</v>
      </c>
      <c r="Z21" s="77">
        <f>C21/6</f>
        <v>197.33333333333334</v>
      </c>
    </row>
    <row r="22" spans="1:26" ht="12.75">
      <c r="A22" s="71">
        <v>10</v>
      </c>
      <c r="B22" s="33" t="s">
        <v>78</v>
      </c>
      <c r="C22" s="71">
        <f>квалификация!I20</f>
        <v>1131</v>
      </c>
      <c r="D22" s="73">
        <f>SUM(C22,F22:S22)</f>
        <v>2577</v>
      </c>
      <c r="E22" s="74">
        <f>AVERAGE('раунд робин'!Z23,F22,N22,P22,H22,J22,L22,R22)</f>
        <v>192.9375</v>
      </c>
      <c r="F22" s="75">
        <v>186</v>
      </c>
      <c r="G22" s="75">
        <v>0</v>
      </c>
      <c r="H22" s="75">
        <v>181</v>
      </c>
      <c r="I22" s="75">
        <v>30</v>
      </c>
      <c r="J22" s="75">
        <v>168</v>
      </c>
      <c r="K22" s="75">
        <v>30</v>
      </c>
      <c r="L22" s="75">
        <v>174</v>
      </c>
      <c r="M22" s="75">
        <v>0</v>
      </c>
      <c r="N22" s="75">
        <v>211</v>
      </c>
      <c r="O22" s="75">
        <v>0</v>
      </c>
      <c r="P22" s="75">
        <v>224</v>
      </c>
      <c r="Q22" s="75">
        <v>30</v>
      </c>
      <c r="R22" s="75">
        <v>212</v>
      </c>
      <c r="S22" s="75">
        <v>0</v>
      </c>
      <c r="T22" s="73">
        <f>SUM(G22,I22,K22,M22,S22,O22,Q22)</f>
        <v>90</v>
      </c>
      <c r="U22" s="74">
        <f>AVERAGE(F22,H22,J22,L22,R22,N22,P22)</f>
        <v>193.71428571428572</v>
      </c>
      <c r="V22" s="71">
        <v>5</v>
      </c>
      <c r="W22" s="76">
        <f>MAX(F22:S22)</f>
        <v>224</v>
      </c>
      <c r="Z22" s="77">
        <f>C22/6</f>
        <v>188.5</v>
      </c>
    </row>
    <row r="23" spans="1:26" ht="12.75">
      <c r="A23" s="71">
        <v>14</v>
      </c>
      <c r="B23" s="33" t="s">
        <v>79</v>
      </c>
      <c r="C23" s="71">
        <f>квалификация!I22</f>
        <v>1125</v>
      </c>
      <c r="D23" s="73">
        <f>SUM(C23,F23:S23)</f>
        <v>2573</v>
      </c>
      <c r="E23" s="74">
        <f>AVERAGE('раунд робин'!Z24,F23,N23,P23,H23,J23,L23,R23)</f>
        <v>189.0625</v>
      </c>
      <c r="F23" s="75">
        <v>151</v>
      </c>
      <c r="G23" s="75">
        <v>0</v>
      </c>
      <c r="H23" s="75">
        <v>225</v>
      </c>
      <c r="I23" s="75">
        <v>30</v>
      </c>
      <c r="J23" s="75">
        <v>155</v>
      </c>
      <c r="K23" s="75">
        <v>0</v>
      </c>
      <c r="L23" s="75">
        <v>200</v>
      </c>
      <c r="M23" s="75">
        <v>30</v>
      </c>
      <c r="N23" s="75">
        <v>214</v>
      </c>
      <c r="O23" s="75">
        <v>30</v>
      </c>
      <c r="P23" s="75">
        <v>208</v>
      </c>
      <c r="Q23" s="75">
        <v>0</v>
      </c>
      <c r="R23" s="75">
        <v>175</v>
      </c>
      <c r="S23" s="75">
        <v>30</v>
      </c>
      <c r="T23" s="73">
        <f>SUM(G23,I23,K23,M23,S23,O23,Q23)</f>
        <v>120</v>
      </c>
      <c r="U23" s="74">
        <f>AVERAGE(F23,H23,J23,L23,R23,N23,P23)</f>
        <v>189.71428571428572</v>
      </c>
      <c r="V23" s="71">
        <v>6</v>
      </c>
      <c r="W23" s="76">
        <f>MAX(F23:S23)</f>
        <v>225</v>
      </c>
      <c r="Z23" s="77">
        <f>C23/6</f>
        <v>187.5</v>
      </c>
    </row>
    <row r="24" spans="1:26" ht="12.75">
      <c r="A24" s="71">
        <v>2</v>
      </c>
      <c r="B24" s="89" t="s">
        <v>80</v>
      </c>
      <c r="C24" s="71">
        <f>квалификация!I24</f>
        <v>1107</v>
      </c>
      <c r="D24" s="73">
        <f>SUM(C24,F24:S24)</f>
        <v>2526</v>
      </c>
      <c r="E24" s="74">
        <f>AVERAGE('раунд робин'!Z25,F24,N24,P24,H24,J24,L24,R24)</f>
        <v>187.41666666666666</v>
      </c>
      <c r="F24" s="75">
        <v>185</v>
      </c>
      <c r="G24" s="75">
        <v>30</v>
      </c>
      <c r="H24" s="75">
        <v>182</v>
      </c>
      <c r="I24" s="75">
        <v>0</v>
      </c>
      <c r="J24" s="75">
        <v>215</v>
      </c>
      <c r="K24" s="75">
        <v>30</v>
      </c>
      <c r="L24" s="75">
        <v>199</v>
      </c>
      <c r="M24" s="75">
        <v>30</v>
      </c>
      <c r="N24" s="75">
        <v>224</v>
      </c>
      <c r="O24" s="75">
        <v>30</v>
      </c>
      <c r="P24" s="75">
        <v>160</v>
      </c>
      <c r="Q24" s="75">
        <v>0</v>
      </c>
      <c r="R24" s="75">
        <v>134</v>
      </c>
      <c r="S24" s="75">
        <v>0</v>
      </c>
      <c r="T24" s="73">
        <f>SUM(G24,I24,K24,M24,S24,O24,Q24)</f>
        <v>120</v>
      </c>
      <c r="U24" s="74">
        <f>AVERAGE(F24,H24,J24,L24,R24,N24,P24)</f>
        <v>185.57142857142858</v>
      </c>
      <c r="V24" s="71">
        <v>7</v>
      </c>
      <c r="W24" s="76">
        <f>MAX(F24:S24)</f>
        <v>224</v>
      </c>
      <c r="Z24" s="77">
        <f>C24/6</f>
        <v>184.5</v>
      </c>
    </row>
    <row r="25" spans="1:26" ht="12.75">
      <c r="A25" s="90">
        <v>8</v>
      </c>
      <c r="B25" s="85" t="s">
        <v>22</v>
      </c>
      <c r="C25" s="71">
        <f>квалификация!I16</f>
        <v>1202</v>
      </c>
      <c r="D25" s="73">
        <f>SUM(C25,F25:S25)</f>
        <v>2429</v>
      </c>
      <c r="E25" s="74">
        <f>AVERAGE('раунд робин'!Z21,F25,N25,P25,H25,J25,L25,R25)</f>
        <v>174.29166666666666</v>
      </c>
      <c r="F25" s="81">
        <v>175</v>
      </c>
      <c r="G25" s="81">
        <v>0</v>
      </c>
      <c r="H25" s="81">
        <v>199</v>
      </c>
      <c r="I25" s="81">
        <v>0</v>
      </c>
      <c r="J25" s="81">
        <v>142</v>
      </c>
      <c r="K25" s="81">
        <v>0</v>
      </c>
      <c r="L25" s="81">
        <v>162</v>
      </c>
      <c r="M25" s="81">
        <v>0</v>
      </c>
      <c r="N25" s="81">
        <v>163</v>
      </c>
      <c r="O25" s="81">
        <v>0</v>
      </c>
      <c r="P25" s="81">
        <v>144</v>
      </c>
      <c r="Q25" s="81">
        <v>0</v>
      </c>
      <c r="R25" s="81">
        <v>212</v>
      </c>
      <c r="S25" s="81">
        <v>30</v>
      </c>
      <c r="T25" s="73">
        <f>SUM(G25,I25,K25,M25,S25,O25,Q25)</f>
        <v>30</v>
      </c>
      <c r="U25" s="74">
        <f>AVERAGE(F25,H25,J25,L25,R25,N25,P25)</f>
        <v>171</v>
      </c>
      <c r="V25" s="71">
        <v>8</v>
      </c>
      <c r="W25" s="76">
        <f>MAX(F25:S25)</f>
        <v>212</v>
      </c>
      <c r="Z25" s="77">
        <f>C25/6</f>
        <v>200.33333333333334</v>
      </c>
    </row>
    <row r="26" spans="1:23" ht="12.75">
      <c r="A26" s="70" t="s">
        <v>81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6">
        <f>MAX(F26:S26)</f>
        <v>0</v>
      </c>
    </row>
    <row r="27" spans="1:26" ht="12.75">
      <c r="A27" s="71">
        <v>1</v>
      </c>
      <c r="B27" s="33" t="s">
        <v>82</v>
      </c>
      <c r="C27" s="71">
        <f>квалификация!I49</f>
        <v>1235</v>
      </c>
      <c r="D27" s="73">
        <f>SUM(C27,F27:O27)</f>
        <v>2173</v>
      </c>
      <c r="E27" s="74">
        <f>AVERAGE('раунд робин'!Z27,F27,N27,P27,H27,J27,L27,R27)</f>
        <v>170.63888888888889</v>
      </c>
      <c r="F27" s="75">
        <v>183</v>
      </c>
      <c r="G27" s="75">
        <v>30</v>
      </c>
      <c r="H27" s="75">
        <v>135</v>
      </c>
      <c r="I27" s="75">
        <v>0</v>
      </c>
      <c r="J27" s="75">
        <v>160</v>
      </c>
      <c r="K27" s="75">
        <v>30</v>
      </c>
      <c r="L27" s="75">
        <v>161</v>
      </c>
      <c r="M27" s="75">
        <v>30</v>
      </c>
      <c r="N27" s="75">
        <v>179</v>
      </c>
      <c r="O27" s="75">
        <v>30</v>
      </c>
      <c r="P27" s="91"/>
      <c r="Q27" s="91"/>
      <c r="R27" s="91"/>
      <c r="S27" s="91"/>
      <c r="T27" s="73">
        <f>SUM(G27,I27,K27,M27,O27)</f>
        <v>120</v>
      </c>
      <c r="U27" s="74">
        <f>AVERAGE(F27,H27,J27,L27,N27)</f>
        <v>163.6</v>
      </c>
      <c r="V27" s="71">
        <v>1</v>
      </c>
      <c r="W27" s="76">
        <f>MAX(F27:S27)</f>
        <v>183</v>
      </c>
      <c r="Z27" s="77">
        <f>C27/6</f>
        <v>205.83333333333334</v>
      </c>
    </row>
    <row r="28" spans="1:38" ht="12.75">
      <c r="A28" s="71">
        <v>4</v>
      </c>
      <c r="B28" s="34" t="s">
        <v>83</v>
      </c>
      <c r="C28" s="71">
        <f>квалификация!I51</f>
        <v>1150</v>
      </c>
      <c r="D28" s="73">
        <f>SUM(C28,F28:O28)</f>
        <v>2138</v>
      </c>
      <c r="E28" s="74">
        <f>AVERAGE('раунд робин'!Z29,F28,N28,P28,H28,J28,L28,R28)</f>
        <v>178.94444444444443</v>
      </c>
      <c r="F28" s="75">
        <v>185</v>
      </c>
      <c r="G28" s="75">
        <v>30</v>
      </c>
      <c r="H28" s="75">
        <v>237</v>
      </c>
      <c r="I28" s="75">
        <v>30</v>
      </c>
      <c r="J28" s="75">
        <v>138</v>
      </c>
      <c r="K28" s="75">
        <v>0</v>
      </c>
      <c r="L28" s="75">
        <v>146</v>
      </c>
      <c r="M28" s="75">
        <v>0</v>
      </c>
      <c r="N28" s="75">
        <v>192</v>
      </c>
      <c r="O28" s="75">
        <v>30</v>
      </c>
      <c r="P28" s="91"/>
      <c r="Q28" s="91"/>
      <c r="R28" s="91"/>
      <c r="S28" s="91"/>
      <c r="T28" s="73">
        <f>SUM(G28,I28,K28,M28,O28)</f>
        <v>90</v>
      </c>
      <c r="U28" s="74">
        <f>AVERAGE(F28,H28,J28,L28,N28)</f>
        <v>179.6</v>
      </c>
      <c r="V28" s="71">
        <v>2</v>
      </c>
      <c r="W28" s="76">
        <f>MAX(F28:S28)</f>
        <v>237</v>
      </c>
      <c r="X28" s="92"/>
      <c r="Y28" s="92"/>
      <c r="Z28" s="77">
        <f>C28/6</f>
        <v>191.66666666666666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3"/>
      <c r="AK28" s="93"/>
      <c r="AL28" s="93"/>
    </row>
    <row r="29" spans="1:26" ht="12.75">
      <c r="A29" s="71">
        <v>5</v>
      </c>
      <c r="B29" s="94" t="s">
        <v>84</v>
      </c>
      <c r="C29" s="71">
        <f>квалификация!I53</f>
        <v>1054</v>
      </c>
      <c r="D29" s="73">
        <f>SUM(C29,F29:O29)</f>
        <v>2093</v>
      </c>
      <c r="E29" s="74">
        <f>AVERAGE('раунд робин'!Z31,F29,N29,P29,H29,J29,L29,R29)</f>
        <v>184</v>
      </c>
      <c r="F29" s="75">
        <v>227</v>
      </c>
      <c r="G29" s="79">
        <v>30</v>
      </c>
      <c r="H29" s="75">
        <v>156</v>
      </c>
      <c r="I29" s="75">
        <v>30</v>
      </c>
      <c r="J29" s="75">
        <v>180</v>
      </c>
      <c r="K29" s="75">
        <v>30</v>
      </c>
      <c r="L29" s="75">
        <v>182</v>
      </c>
      <c r="M29" s="80">
        <v>30</v>
      </c>
      <c r="N29" s="80">
        <v>174</v>
      </c>
      <c r="O29" s="80">
        <v>0</v>
      </c>
      <c r="P29" s="95"/>
      <c r="Q29" s="95"/>
      <c r="R29" s="91"/>
      <c r="S29" s="91"/>
      <c r="T29" s="73">
        <f>SUM(G29,I29,K29,M29,O29)</f>
        <v>120</v>
      </c>
      <c r="U29" s="74">
        <f>AVERAGE(F29,H29,J29,L29,N29)</f>
        <v>183.8</v>
      </c>
      <c r="V29" s="71">
        <v>3</v>
      </c>
      <c r="W29" s="76">
        <f>MAX(F29:S29)</f>
        <v>227</v>
      </c>
      <c r="Z29" s="77">
        <f>C29/6</f>
        <v>175.66666666666666</v>
      </c>
    </row>
    <row r="30" spans="1:26" ht="12.75">
      <c r="A30" s="71">
        <v>2</v>
      </c>
      <c r="B30" s="34" t="s">
        <v>85</v>
      </c>
      <c r="C30" s="71">
        <f>квалификация!I50</f>
        <v>1181</v>
      </c>
      <c r="D30" s="73">
        <f>SUM(C30,F30:O30)</f>
        <v>2088</v>
      </c>
      <c r="E30" s="74">
        <f>AVERAGE('раунд робин'!Z28,F30,N30,P30,H30,J30,L30,R30)</f>
        <v>173.1111111111111</v>
      </c>
      <c r="F30" s="75">
        <v>149</v>
      </c>
      <c r="G30" s="75">
        <v>0</v>
      </c>
      <c r="H30" s="75">
        <v>161</v>
      </c>
      <c r="I30" s="75">
        <v>0</v>
      </c>
      <c r="J30" s="75">
        <v>181</v>
      </c>
      <c r="K30" s="75">
        <v>30</v>
      </c>
      <c r="L30" s="75">
        <v>183</v>
      </c>
      <c r="M30" s="75">
        <v>30</v>
      </c>
      <c r="N30" s="75">
        <v>173</v>
      </c>
      <c r="O30" s="75">
        <v>0</v>
      </c>
      <c r="P30" s="91"/>
      <c r="Q30" s="91"/>
      <c r="R30" s="91"/>
      <c r="S30" s="91"/>
      <c r="T30" s="73">
        <f>SUM(G30,I30,K30,M30,O30)</f>
        <v>60</v>
      </c>
      <c r="U30" s="74">
        <f>AVERAGE(F30,H30,J30,L30,N30)</f>
        <v>169.4</v>
      </c>
      <c r="V30" s="71">
        <v>4</v>
      </c>
      <c r="W30" s="76">
        <f>MAX(F30:S30)</f>
        <v>183</v>
      </c>
      <c r="Z30" s="77">
        <f>C30/6</f>
        <v>196.83333333333334</v>
      </c>
    </row>
    <row r="31" spans="1:26" ht="12.75">
      <c r="A31" s="71">
        <v>3</v>
      </c>
      <c r="B31" s="34" t="s">
        <v>86</v>
      </c>
      <c r="C31" s="71">
        <f>квалификация!I52</f>
        <v>1110</v>
      </c>
      <c r="D31" s="73">
        <f>SUM(C31,F31:O31)</f>
        <v>2004</v>
      </c>
      <c r="E31" s="74">
        <f>AVERAGE('раунд робин'!Z30,F31,N31,P31,H31,J31,L31,R31)</f>
        <v>171.80555555555557</v>
      </c>
      <c r="F31" s="75">
        <v>155</v>
      </c>
      <c r="G31" s="75">
        <v>0</v>
      </c>
      <c r="H31" s="75">
        <v>178</v>
      </c>
      <c r="I31" s="75">
        <v>30</v>
      </c>
      <c r="J31" s="75">
        <v>142</v>
      </c>
      <c r="K31" s="75">
        <v>0</v>
      </c>
      <c r="L31" s="75">
        <v>156</v>
      </c>
      <c r="M31" s="75">
        <v>0</v>
      </c>
      <c r="N31" s="75">
        <v>203</v>
      </c>
      <c r="O31" s="75">
        <v>30</v>
      </c>
      <c r="P31" s="91"/>
      <c r="Q31" s="91"/>
      <c r="R31" s="91"/>
      <c r="S31" s="91"/>
      <c r="T31" s="73">
        <f>SUM(G31,I31,K31,M31,O31)</f>
        <v>60</v>
      </c>
      <c r="U31" s="74">
        <f>AVERAGE(F31,H31,J31,L31,N31)</f>
        <v>166.8</v>
      </c>
      <c r="V31" s="71">
        <v>5</v>
      </c>
      <c r="W31" s="76">
        <f>MAX(F31:S31)</f>
        <v>203</v>
      </c>
      <c r="Z31" s="77">
        <f>C31/6</f>
        <v>185</v>
      </c>
    </row>
    <row r="32" spans="1:26" ht="12.75">
      <c r="A32" s="71">
        <v>6</v>
      </c>
      <c r="B32" s="34" t="s">
        <v>87</v>
      </c>
      <c r="C32" s="71">
        <f>квалификация!I54</f>
        <v>1008</v>
      </c>
      <c r="D32" s="73">
        <f>SUM(C32,F32:O32)</f>
        <v>1797</v>
      </c>
      <c r="E32" s="74">
        <f>AVERAGE('раунд робин'!Z32,F32,N32,P32,H32,J32,L32,R32)</f>
        <v>159.5</v>
      </c>
      <c r="F32" s="75">
        <v>165</v>
      </c>
      <c r="G32" s="75">
        <v>0</v>
      </c>
      <c r="H32" s="75">
        <v>145</v>
      </c>
      <c r="I32" s="75">
        <v>0</v>
      </c>
      <c r="J32" s="75">
        <v>159</v>
      </c>
      <c r="K32" s="75">
        <v>0</v>
      </c>
      <c r="L32" s="75">
        <v>162</v>
      </c>
      <c r="M32" s="75">
        <v>0</v>
      </c>
      <c r="N32" s="75">
        <v>158</v>
      </c>
      <c r="O32" s="75">
        <v>0</v>
      </c>
      <c r="P32" s="91"/>
      <c r="Q32" s="91"/>
      <c r="R32" s="91"/>
      <c r="S32" s="91"/>
      <c r="T32" s="73">
        <f>SUM(G32,I32,K32,M32,O32)</f>
        <v>0</v>
      </c>
      <c r="U32" s="74">
        <f>AVERAGE(F32,H32,J32,L32,N32)</f>
        <v>157.8</v>
      </c>
      <c r="V32" s="71">
        <v>6</v>
      </c>
      <c r="W32" s="76">
        <f>MAX(F32:S32)</f>
        <v>165</v>
      </c>
      <c r="Z32" s="77">
        <f>C32/6</f>
        <v>168</v>
      </c>
    </row>
    <row r="36" ht="12.75">
      <c r="D36">
        <v>1</v>
      </c>
    </row>
    <row r="37" ht="12.75">
      <c r="D37">
        <v>2</v>
      </c>
    </row>
    <row r="38" ht="12.75">
      <c r="D38">
        <v>3</v>
      </c>
    </row>
    <row r="39" ht="12.75">
      <c r="D39">
        <v>4</v>
      </c>
    </row>
    <row r="40" ht="12.75">
      <c r="D40">
        <v>5</v>
      </c>
    </row>
    <row r="41" ht="12.75">
      <c r="D41">
        <v>6</v>
      </c>
    </row>
    <row r="42" ht="12.75">
      <c r="D42">
        <v>7</v>
      </c>
    </row>
    <row r="43" ht="12.75">
      <c r="D43">
        <v>8</v>
      </c>
    </row>
    <row r="44" ht="12.75">
      <c r="D44">
        <v>9</v>
      </c>
    </row>
    <row r="45" ht="12.75">
      <c r="D45">
        <v>10</v>
      </c>
    </row>
    <row r="46" ht="12.75">
      <c r="D46">
        <v>11</v>
      </c>
    </row>
    <row r="47" ht="12.75">
      <c r="D47">
        <v>12</v>
      </c>
    </row>
    <row r="48" ht="12.75">
      <c r="D48">
        <v>13</v>
      </c>
    </row>
    <row r="49" ht="12.75">
      <c r="D49">
        <v>14</v>
      </c>
    </row>
    <row r="50" ht="12.75">
      <c r="D50">
        <v>15</v>
      </c>
    </row>
    <row r="51" ht="12.75">
      <c r="D51">
        <v>16</v>
      </c>
    </row>
  </sheetData>
  <sheetProtection selectLockedCells="1" selectUnlockedCells="1"/>
  <mergeCells count="12">
    <mergeCell ref="A6:A7"/>
    <mergeCell ref="B6:B7"/>
    <mergeCell ref="C6:C7"/>
    <mergeCell ref="D6:D7"/>
    <mergeCell ref="E6:E7"/>
    <mergeCell ref="F6:S6"/>
    <mergeCell ref="T6:T7"/>
    <mergeCell ref="U6:U7"/>
    <mergeCell ref="V6:V7"/>
    <mergeCell ref="A8:V8"/>
    <mergeCell ref="A17:V17"/>
    <mergeCell ref="A26:V26"/>
  </mergeCells>
  <conditionalFormatting sqref="B9:B16 B18:B25 B27:B28 B30:B32">
    <cfRule type="expression" priority="1" dxfId="0" stopIfTrue="1">
      <formula>(C9&gt;0)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652989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36"/>
  <sheetViews>
    <sheetView zoomScale="75" zoomScaleNormal="75" workbookViewId="0" topLeftCell="A10">
      <selection activeCell="M26" activeCellId="1" sqref="A25:IV25 M26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4.42187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12.75">
      <c r="B2" s="96"/>
      <c r="C2" s="96"/>
      <c r="D2" s="96"/>
      <c r="E2" s="96" t="s">
        <v>52</v>
      </c>
      <c r="F2" s="97"/>
    </row>
    <row r="3" ht="14.25" customHeight="1"/>
    <row r="4" spans="2:12" ht="12.75">
      <c r="B4" s="96"/>
      <c r="C4" s="96"/>
      <c r="D4" s="97"/>
      <c r="E4" s="98" t="s">
        <v>88</v>
      </c>
      <c r="F4" s="97"/>
      <c r="G4" s="99"/>
      <c r="J4" s="100"/>
      <c r="K4" s="99"/>
      <c r="L4" s="99"/>
    </row>
    <row r="5" spans="4:12" ht="12.75">
      <c r="D5" s="99"/>
      <c r="E5" s="99"/>
      <c r="F5" s="99"/>
      <c r="G5" s="99"/>
      <c r="J5" s="100"/>
      <c r="K5" s="99"/>
      <c r="L5" s="99"/>
    </row>
    <row r="6" spans="4:12" ht="12.75">
      <c r="D6" s="99"/>
      <c r="E6" s="99"/>
      <c r="F6" s="4" t="s">
        <v>89</v>
      </c>
      <c r="G6" s="99"/>
      <c r="J6" s="100"/>
      <c r="K6" s="99"/>
      <c r="L6" s="99"/>
    </row>
    <row r="7" spans="2:10" ht="12.75">
      <c r="B7" s="101"/>
      <c r="C7" s="102"/>
      <c r="D7" s="103"/>
      <c r="E7" s="103"/>
      <c r="F7" s="104"/>
      <c r="G7" s="99"/>
      <c r="J7" s="5"/>
    </row>
    <row r="8" spans="2:12" ht="12.75">
      <c r="B8" s="101"/>
      <c r="C8" s="105"/>
      <c r="D8" s="106"/>
      <c r="E8" s="106"/>
      <c r="F8" s="107"/>
      <c r="G8" s="107"/>
      <c r="H8" s="108"/>
      <c r="I8" s="108"/>
      <c r="J8" s="109"/>
      <c r="K8" s="108"/>
      <c r="L8" s="108"/>
    </row>
    <row r="9" spans="2:12" ht="12.75">
      <c r="B9" s="110">
        <v>4</v>
      </c>
      <c r="C9" s="45" t="s">
        <v>85</v>
      </c>
      <c r="D9" s="111">
        <v>199</v>
      </c>
      <c r="E9" s="106"/>
      <c r="F9" s="112"/>
      <c r="G9" s="112"/>
      <c r="H9" s="112"/>
      <c r="I9" s="112"/>
      <c r="J9" s="109"/>
      <c r="K9" s="108"/>
      <c r="L9" s="108"/>
    </row>
    <row r="10" spans="2:12" ht="12.75">
      <c r="B10" s="102"/>
      <c r="C10" s="113"/>
      <c r="D10" s="114"/>
      <c r="E10" s="115"/>
      <c r="F10" s="116"/>
      <c r="G10" s="106"/>
      <c r="H10" s="106"/>
      <c r="I10" s="112"/>
      <c r="J10" s="109"/>
      <c r="K10" s="108"/>
      <c r="L10" s="108"/>
    </row>
    <row r="11" spans="2:12" ht="12.75">
      <c r="B11" s="102"/>
      <c r="C11" s="117"/>
      <c r="D11" s="118"/>
      <c r="E11" s="106"/>
      <c r="F11" s="45" t="s">
        <v>84</v>
      </c>
      <c r="G11" s="111">
        <v>176</v>
      </c>
      <c r="H11" s="106"/>
      <c r="I11" s="112"/>
      <c r="J11" s="109"/>
      <c r="K11" s="108"/>
      <c r="L11" s="108"/>
    </row>
    <row r="12" spans="2:12" ht="12.75">
      <c r="B12" s="102"/>
      <c r="C12" s="117"/>
      <c r="D12" s="118"/>
      <c r="E12" s="106"/>
      <c r="F12" s="113"/>
      <c r="G12" s="114"/>
      <c r="H12" s="115"/>
      <c r="I12" s="116"/>
      <c r="J12" s="119"/>
      <c r="K12" s="108"/>
      <c r="L12" s="108"/>
    </row>
    <row r="13" spans="2:12" ht="12.75">
      <c r="B13" s="102"/>
      <c r="C13" s="120"/>
      <c r="D13" s="121">
        <v>217</v>
      </c>
      <c r="E13" s="107"/>
      <c r="F13" s="117"/>
      <c r="G13" s="107"/>
      <c r="H13" s="106"/>
      <c r="I13" s="45" t="s">
        <v>83</v>
      </c>
      <c r="J13" s="122">
        <v>166</v>
      </c>
      <c r="K13" s="112"/>
      <c r="L13" s="112"/>
    </row>
    <row r="14" spans="2:12" ht="12.75">
      <c r="B14" s="110">
        <v>3</v>
      </c>
      <c r="C14" s="45" t="s">
        <v>84</v>
      </c>
      <c r="D14" s="107"/>
      <c r="E14" s="123">
        <v>2</v>
      </c>
      <c r="F14" s="117"/>
      <c r="G14" s="107"/>
      <c r="H14" s="106"/>
      <c r="I14" s="113"/>
      <c r="J14" s="119"/>
      <c r="K14" s="112"/>
      <c r="L14" s="124"/>
    </row>
    <row r="15" spans="2:12" ht="12.75">
      <c r="B15" s="102"/>
      <c r="C15" s="125"/>
      <c r="D15" s="106"/>
      <c r="E15" s="107"/>
      <c r="F15" s="120"/>
      <c r="G15" s="111"/>
      <c r="H15" s="107"/>
      <c r="I15" s="117"/>
      <c r="J15" s="119"/>
      <c r="K15" s="112"/>
      <c r="L15" s="44" t="s">
        <v>82</v>
      </c>
    </row>
    <row r="16" spans="2:12" ht="12.75">
      <c r="B16" s="102"/>
      <c r="C16" s="126"/>
      <c r="D16" s="126"/>
      <c r="E16" s="126"/>
      <c r="F16" s="45" t="s">
        <v>83</v>
      </c>
      <c r="G16" s="107">
        <v>194</v>
      </c>
      <c r="H16" s="123">
        <v>1</v>
      </c>
      <c r="I16" s="117"/>
      <c r="J16" s="119"/>
      <c r="K16" s="112"/>
      <c r="L16" s="127"/>
    </row>
    <row r="17" spans="3:12" ht="12.75">
      <c r="C17" s="112"/>
      <c r="D17" s="112"/>
      <c r="E17" s="112"/>
      <c r="F17" s="125"/>
      <c r="G17" s="106"/>
      <c r="H17" s="107"/>
      <c r="I17" s="120"/>
      <c r="J17" s="119"/>
      <c r="K17" s="112"/>
      <c r="L17" s="112"/>
    </row>
    <row r="18" spans="3:12" ht="12.75">
      <c r="C18" s="112"/>
      <c r="D18" s="112"/>
      <c r="E18" s="112"/>
      <c r="F18" s="112"/>
      <c r="G18" s="112"/>
      <c r="H18" s="126"/>
      <c r="I18" s="44" t="s">
        <v>45</v>
      </c>
      <c r="J18" s="119">
        <v>171</v>
      </c>
      <c r="K18" s="112"/>
      <c r="L18" s="112"/>
    </row>
    <row r="19" spans="9:12" ht="12.75">
      <c r="I19" s="128"/>
      <c r="J19" s="100"/>
      <c r="K19" s="99"/>
      <c r="L19" s="99"/>
    </row>
    <row r="21" spans="2:12" ht="12.75">
      <c r="B21" s="96"/>
      <c r="C21" s="96"/>
      <c r="D21" s="96"/>
      <c r="E21" s="98" t="s">
        <v>90</v>
      </c>
      <c r="F21" s="96"/>
      <c r="J21" s="99"/>
      <c r="K21" s="99"/>
      <c r="L21" s="99"/>
    </row>
    <row r="22" spans="10:12" ht="12.75">
      <c r="J22" s="99"/>
      <c r="K22" s="99"/>
      <c r="L22" s="99"/>
    </row>
    <row r="23" spans="10:12" ht="12.75">
      <c r="J23" s="99"/>
      <c r="K23" s="99"/>
      <c r="L23" s="99"/>
    </row>
    <row r="24" spans="3:12" ht="12.75">
      <c r="C24" s="100" t="s">
        <v>91</v>
      </c>
      <c r="D24" s="100"/>
      <c r="E24" s="100"/>
      <c r="F24" s="100"/>
      <c r="G24" s="100"/>
      <c r="H24" s="100"/>
      <c r="I24" s="100" t="s">
        <v>92</v>
      </c>
      <c r="J24" s="99"/>
      <c r="K24" s="99"/>
      <c r="L24" s="99"/>
    </row>
    <row r="25" spans="2:12" ht="12.75">
      <c r="B25" s="101"/>
      <c r="C25" s="102"/>
      <c r="D25" s="102"/>
      <c r="E25" s="102"/>
      <c r="F25" s="101"/>
      <c r="J25" s="99"/>
      <c r="K25" s="99"/>
      <c r="L25" s="99"/>
    </row>
    <row r="26" spans="2:12" ht="12.75">
      <c r="B26" s="101"/>
      <c r="C26" s="129"/>
      <c r="D26" s="130"/>
      <c r="E26" s="130"/>
      <c r="F26" s="131"/>
      <c r="G26" s="131"/>
      <c r="H26" s="101"/>
      <c r="I26" s="129"/>
      <c r="J26" s="130"/>
      <c r="K26" s="130"/>
      <c r="L26" s="131"/>
    </row>
    <row r="27" spans="2:11" ht="12.75">
      <c r="B27" s="132"/>
      <c r="C27" s="46" t="s">
        <v>93</v>
      </c>
      <c r="D27" s="133">
        <v>173</v>
      </c>
      <c r="E27" s="130"/>
      <c r="H27" s="132"/>
      <c r="I27" s="45" t="s">
        <v>66</v>
      </c>
      <c r="J27" s="133">
        <v>166</v>
      </c>
      <c r="K27" s="130"/>
    </row>
    <row r="28" spans="2:12" ht="12.75">
      <c r="B28" s="102"/>
      <c r="C28" s="134"/>
      <c r="D28" s="131"/>
      <c r="E28" s="135"/>
      <c r="F28" s="129"/>
      <c r="G28" s="130"/>
      <c r="H28" s="102"/>
      <c r="I28" s="134"/>
      <c r="J28" s="131"/>
      <c r="K28" s="135"/>
      <c r="L28" s="129"/>
    </row>
    <row r="29" spans="2:12" ht="12.75">
      <c r="B29" s="102"/>
      <c r="C29" s="130"/>
      <c r="D29" s="130"/>
      <c r="E29" s="136"/>
      <c r="F29" s="137" t="s">
        <v>94</v>
      </c>
      <c r="G29" s="99"/>
      <c r="H29" s="102"/>
      <c r="I29" s="130"/>
      <c r="J29" s="130"/>
      <c r="K29" s="136"/>
      <c r="L29" s="45" t="s">
        <v>95</v>
      </c>
    </row>
    <row r="30" spans="2:12" ht="12.75">
      <c r="B30" s="102"/>
      <c r="C30" s="130"/>
      <c r="D30" s="130"/>
      <c r="E30" s="131"/>
      <c r="F30" s="134"/>
      <c r="G30" s="99"/>
      <c r="H30" s="102"/>
      <c r="I30" s="130"/>
      <c r="J30" s="130"/>
      <c r="K30" s="131"/>
      <c r="L30" s="134"/>
    </row>
    <row r="31" spans="2:12" ht="12.75">
      <c r="B31" s="102"/>
      <c r="C31" s="129"/>
      <c r="D31" s="99"/>
      <c r="E31" s="99"/>
      <c r="F31" s="99"/>
      <c r="H31" s="102"/>
      <c r="I31" s="129"/>
      <c r="J31" s="99"/>
      <c r="K31" s="99"/>
      <c r="L31" s="99"/>
    </row>
    <row r="32" spans="2:11" ht="12.75">
      <c r="B32" s="132"/>
      <c r="C32" s="137" t="s">
        <v>94</v>
      </c>
      <c r="D32" s="100">
        <v>183</v>
      </c>
      <c r="E32" s="100"/>
      <c r="H32" s="132"/>
      <c r="I32" s="137" t="s">
        <v>75</v>
      </c>
      <c r="J32" s="138">
        <v>173</v>
      </c>
      <c r="K32" s="138"/>
    </row>
    <row r="33" spans="2:9" ht="12.75">
      <c r="B33" s="102"/>
      <c r="C33" s="139"/>
      <c r="D33" s="100"/>
      <c r="E33" s="100"/>
      <c r="H33" s="102"/>
      <c r="I33" s="134"/>
    </row>
    <row r="34" spans="2:3" ht="12.75">
      <c r="B34" s="102"/>
      <c r="C34" s="102"/>
    </row>
    <row r="36" spans="7:9" ht="12.75">
      <c r="G36" s="99"/>
      <c r="H36" s="99"/>
      <c r="I36" s="99"/>
    </row>
  </sheetData>
  <sheetProtection selectLockedCells="1" selectUnlockedCells="1"/>
  <conditionalFormatting sqref="C14 F11">
    <cfRule type="expression" priority="1" dxfId="0" stopIfTrue="1">
      <formula>(D11&gt;0)</formula>
    </cfRule>
  </conditionalFormatting>
  <conditionalFormatting sqref="C9 C27 C32 F16 F29 I13 I18 I27 I32 L15 L29">
    <cfRule type="expression" priority="2" dxfId="0" stopIfTrue="1">
      <formula>(D9&gt;0)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652996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2:L35"/>
  <sheetViews>
    <sheetView zoomScale="75" zoomScaleNormal="75" workbookViewId="0" topLeftCell="A1">
      <selection activeCell="T31" activeCellId="1" sqref="A25:IV25 T31"/>
    </sheetView>
  </sheetViews>
  <sheetFormatPr defaultColWidth="9.140625" defaultRowHeight="12.75"/>
  <cols>
    <col min="4" max="4" width="10.8515625" style="0" customWidth="1"/>
    <col min="5" max="6" width="11.421875" style="0" customWidth="1"/>
    <col min="7" max="7" width="11.8515625" style="0" customWidth="1"/>
    <col min="8" max="8" width="9.28125" style="0" customWidth="1"/>
    <col min="9" max="9" width="9.8515625" style="0" customWidth="1"/>
    <col min="10" max="10" width="10.421875" style="0" customWidth="1"/>
    <col min="11" max="11" width="10.57421875" style="0" customWidth="1"/>
  </cols>
  <sheetData>
    <row r="2" spans="4:6" ht="12.75">
      <c r="D2" s="103" t="s">
        <v>96</v>
      </c>
      <c r="E2" s="103"/>
      <c r="F2" s="103"/>
    </row>
    <row r="4" spans="2:12" ht="12.75" customHeight="1">
      <c r="B4" s="140" t="s">
        <v>97</v>
      </c>
      <c r="C4" s="140"/>
      <c r="D4" s="140"/>
      <c r="E4" s="140"/>
      <c r="F4" s="140"/>
      <c r="H4" s="140" t="s">
        <v>97</v>
      </c>
      <c r="I4" s="140"/>
      <c r="J4" s="140"/>
      <c r="K4" s="140"/>
      <c r="L4" s="140"/>
    </row>
    <row r="5" spans="2:12" ht="13.5" customHeight="1">
      <c r="B5" s="141" t="s">
        <v>98</v>
      </c>
      <c r="C5" s="142">
        <v>2</v>
      </c>
      <c r="D5" s="142">
        <v>3</v>
      </c>
      <c r="E5" s="142">
        <v>4</v>
      </c>
      <c r="F5" s="142">
        <v>5</v>
      </c>
      <c r="H5" s="141" t="s">
        <v>98</v>
      </c>
      <c r="I5" s="142">
        <v>6</v>
      </c>
      <c r="J5" s="142">
        <v>7</v>
      </c>
      <c r="K5" s="142">
        <v>8</v>
      </c>
      <c r="L5" s="142">
        <v>9</v>
      </c>
    </row>
    <row r="6" spans="2:12" ht="13.5" customHeight="1">
      <c r="B6" s="141"/>
      <c r="C6" s="142"/>
      <c r="D6" s="142"/>
      <c r="E6" s="142"/>
      <c r="F6" s="142"/>
      <c r="H6" s="141"/>
      <c r="I6" s="142"/>
      <c r="J6" s="142"/>
      <c r="K6" s="142"/>
      <c r="L6" s="142"/>
    </row>
    <row r="7" spans="2:12" ht="13.5" customHeight="1">
      <c r="B7" s="142">
        <v>1</v>
      </c>
      <c r="C7" s="143" t="s">
        <v>99</v>
      </c>
      <c r="D7" s="142" t="s">
        <v>100</v>
      </c>
      <c r="E7" s="142" t="s">
        <v>101</v>
      </c>
      <c r="F7" s="142" t="s">
        <v>102</v>
      </c>
      <c r="H7" s="142">
        <v>1</v>
      </c>
      <c r="I7" s="143" t="s">
        <v>103</v>
      </c>
      <c r="J7" s="142" t="s">
        <v>104</v>
      </c>
      <c r="K7" s="142" t="s">
        <v>105</v>
      </c>
      <c r="L7" s="142" t="s">
        <v>106</v>
      </c>
    </row>
    <row r="8" spans="2:12" ht="13.5" customHeight="1">
      <c r="B8" s="142"/>
      <c r="C8" s="143"/>
      <c r="D8" s="143"/>
      <c r="E8" s="143"/>
      <c r="F8" s="143"/>
      <c r="H8" s="142"/>
      <c r="I8" s="142"/>
      <c r="J8" s="142"/>
      <c r="K8" s="142"/>
      <c r="L8" s="142"/>
    </row>
    <row r="9" spans="2:12" ht="13.5" customHeight="1">
      <c r="B9" s="142">
        <v>2</v>
      </c>
      <c r="C9" s="142" t="s">
        <v>107</v>
      </c>
      <c r="D9" s="143" t="s">
        <v>108</v>
      </c>
      <c r="E9" s="142" t="s">
        <v>109</v>
      </c>
      <c r="F9" s="142" t="s">
        <v>110</v>
      </c>
      <c r="H9" s="142">
        <v>2</v>
      </c>
      <c r="I9" s="142" t="s">
        <v>111</v>
      </c>
      <c r="J9" s="143" t="s">
        <v>112</v>
      </c>
      <c r="K9" s="142" t="s">
        <v>113</v>
      </c>
      <c r="L9" s="142" t="s">
        <v>114</v>
      </c>
    </row>
    <row r="10" spans="2:12" ht="13.5" customHeight="1">
      <c r="B10" s="142"/>
      <c r="C10" s="142"/>
      <c r="D10" s="142"/>
      <c r="E10" s="142"/>
      <c r="F10" s="142"/>
      <c r="H10" s="142"/>
      <c r="I10" s="142"/>
      <c r="J10" s="142"/>
      <c r="K10" s="142"/>
      <c r="L10" s="142"/>
    </row>
    <row r="11" spans="2:12" ht="13.5" customHeight="1">
      <c r="B11" s="142">
        <v>3</v>
      </c>
      <c r="C11" s="142" t="s">
        <v>115</v>
      </c>
      <c r="D11" s="142" t="s">
        <v>116</v>
      </c>
      <c r="E11" s="142" t="s">
        <v>117</v>
      </c>
      <c r="F11" s="142" t="s">
        <v>118</v>
      </c>
      <c r="H11" s="142">
        <v>3</v>
      </c>
      <c r="I11" s="142" t="s">
        <v>119</v>
      </c>
      <c r="J11" s="142" t="s">
        <v>120</v>
      </c>
      <c r="K11" s="142" t="s">
        <v>121</v>
      </c>
      <c r="L11" s="142" t="s">
        <v>122</v>
      </c>
    </row>
    <row r="12" spans="2:12" ht="13.5" customHeight="1">
      <c r="B12" s="142"/>
      <c r="C12" s="142"/>
      <c r="D12" s="142"/>
      <c r="E12" s="142"/>
      <c r="F12" s="142"/>
      <c r="H12" s="142"/>
      <c r="I12" s="142"/>
      <c r="J12" s="142"/>
      <c r="K12" s="142"/>
      <c r="L12" s="142"/>
    </row>
    <row r="13" spans="2:12" ht="13.5" customHeight="1">
      <c r="B13" s="142">
        <v>4</v>
      </c>
      <c r="C13" s="142" t="s">
        <v>123</v>
      </c>
      <c r="D13" s="142" t="s">
        <v>124</v>
      </c>
      <c r="E13" s="142" t="s">
        <v>125</v>
      </c>
      <c r="F13" s="142" t="s">
        <v>126</v>
      </c>
      <c r="H13" s="142">
        <v>4</v>
      </c>
      <c r="I13" s="142" t="s">
        <v>127</v>
      </c>
      <c r="J13" s="142" t="s">
        <v>128</v>
      </c>
      <c r="K13" s="142" t="s">
        <v>129</v>
      </c>
      <c r="L13" s="142" t="s">
        <v>130</v>
      </c>
    </row>
    <row r="14" spans="2:12" ht="13.5" customHeight="1">
      <c r="B14" s="142"/>
      <c r="C14" s="142"/>
      <c r="D14" s="142"/>
      <c r="E14" s="142"/>
      <c r="F14" s="142"/>
      <c r="H14" s="142"/>
      <c r="I14" s="142"/>
      <c r="J14" s="142"/>
      <c r="K14" s="142"/>
      <c r="L14" s="142"/>
    </row>
    <row r="15" spans="2:12" ht="13.5" customHeight="1">
      <c r="B15" s="142">
        <v>5</v>
      </c>
      <c r="C15" s="142" t="s">
        <v>131</v>
      </c>
      <c r="D15" s="142" t="s">
        <v>132</v>
      </c>
      <c r="E15" s="142" t="s">
        <v>133</v>
      </c>
      <c r="F15" s="142" t="s">
        <v>134</v>
      </c>
      <c r="H15" s="142">
        <v>5</v>
      </c>
      <c r="I15" s="142" t="s">
        <v>135</v>
      </c>
      <c r="J15" s="142" t="s">
        <v>136</v>
      </c>
      <c r="K15" s="142" t="s">
        <v>137</v>
      </c>
      <c r="L15" s="142" t="s">
        <v>138</v>
      </c>
    </row>
    <row r="16" spans="2:12" ht="13.5" customHeight="1">
      <c r="B16" s="142"/>
      <c r="C16" s="142"/>
      <c r="D16" s="142"/>
      <c r="E16" s="142"/>
      <c r="F16" s="142"/>
      <c r="H16" s="142"/>
      <c r="I16" s="142"/>
      <c r="J16" s="142"/>
      <c r="K16" s="142"/>
      <c r="L16" s="142"/>
    </row>
    <row r="17" spans="2:12" ht="12.75" customHeight="1">
      <c r="B17" s="142">
        <v>6</v>
      </c>
      <c r="C17" s="142" t="s">
        <v>139</v>
      </c>
      <c r="D17" s="142" t="s">
        <v>140</v>
      </c>
      <c r="E17" s="142" t="s">
        <v>141</v>
      </c>
      <c r="F17" s="142" t="s">
        <v>142</v>
      </c>
      <c r="H17" s="142">
        <v>6</v>
      </c>
      <c r="I17" s="142" t="s">
        <v>143</v>
      </c>
      <c r="J17" s="142" t="s">
        <v>144</v>
      </c>
      <c r="K17" s="142" t="s">
        <v>145</v>
      </c>
      <c r="L17" s="142" t="s">
        <v>146</v>
      </c>
    </row>
    <row r="18" spans="2:12" ht="13.5" customHeight="1">
      <c r="B18" s="142"/>
      <c r="C18" s="142"/>
      <c r="D18" s="142"/>
      <c r="E18" s="142"/>
      <c r="F18" s="142"/>
      <c r="H18" s="142"/>
      <c r="I18" s="142"/>
      <c r="J18" s="142"/>
      <c r="K18" s="142"/>
      <c r="L18" s="142"/>
    </row>
    <row r="19" spans="2:12" ht="12.75" customHeight="1">
      <c r="B19" s="142">
        <v>7</v>
      </c>
      <c r="C19" s="142" t="s">
        <v>147</v>
      </c>
      <c r="D19" s="142" t="s">
        <v>148</v>
      </c>
      <c r="E19" s="142" t="s">
        <v>149</v>
      </c>
      <c r="F19" s="142" t="s">
        <v>150</v>
      </c>
      <c r="H19" s="142">
        <v>7</v>
      </c>
      <c r="I19" s="142" t="s">
        <v>151</v>
      </c>
      <c r="J19" s="142" t="s">
        <v>152</v>
      </c>
      <c r="K19" s="142" t="s">
        <v>153</v>
      </c>
      <c r="L19" s="142" t="s">
        <v>154</v>
      </c>
    </row>
    <row r="20" spans="2:12" ht="13.5" customHeight="1">
      <c r="B20" s="142"/>
      <c r="C20" s="142"/>
      <c r="D20" s="142"/>
      <c r="E20" s="142"/>
      <c r="F20" s="142"/>
      <c r="H20" s="142"/>
      <c r="I20" s="142"/>
      <c r="J20" s="142"/>
      <c r="K20" s="142"/>
      <c r="L20" s="142"/>
    </row>
    <row r="23" spans="2:9" ht="12.75">
      <c r="B23" t="s">
        <v>81</v>
      </c>
      <c r="I23" t="s">
        <v>81</v>
      </c>
    </row>
    <row r="24" spans="2:12" ht="13.5" customHeight="1">
      <c r="B24" s="141" t="s">
        <v>98</v>
      </c>
      <c r="C24" s="142">
        <v>10</v>
      </c>
      <c r="D24" s="142">
        <v>11</v>
      </c>
      <c r="E24" s="142">
        <v>12</v>
      </c>
      <c r="I24" s="141" t="s">
        <v>98</v>
      </c>
      <c r="J24" s="142">
        <v>10</v>
      </c>
      <c r="K24" s="142">
        <v>11</v>
      </c>
      <c r="L24" s="142">
        <v>12</v>
      </c>
    </row>
    <row r="25" spans="2:12" ht="13.5" customHeight="1">
      <c r="B25" s="141"/>
      <c r="C25" s="142"/>
      <c r="D25" s="142"/>
      <c r="E25" s="142"/>
      <c r="I25" s="141"/>
      <c r="J25" s="142"/>
      <c r="K25" s="142"/>
      <c r="L25" s="142"/>
    </row>
    <row r="26" spans="2:12" ht="12.75" customHeight="1">
      <c r="B26" s="142">
        <v>1</v>
      </c>
      <c r="C26" s="143" t="s">
        <v>155</v>
      </c>
      <c r="D26" s="142" t="s">
        <v>156</v>
      </c>
      <c r="E26" s="142" t="s">
        <v>157</v>
      </c>
      <c r="I26" s="142">
        <v>1</v>
      </c>
      <c r="J26" s="143" t="s">
        <v>155</v>
      </c>
      <c r="K26" s="142" t="s">
        <v>156</v>
      </c>
      <c r="L26" s="142" t="s">
        <v>157</v>
      </c>
    </row>
    <row r="27" spans="2:12" ht="12.75" customHeight="1">
      <c r="B27" s="142"/>
      <c r="C27" s="143"/>
      <c r="D27" s="142"/>
      <c r="E27" s="142"/>
      <c r="I27" s="142"/>
      <c r="J27" s="143"/>
      <c r="K27" s="142"/>
      <c r="L27" s="142"/>
    </row>
    <row r="28" spans="2:12" ht="12.75" customHeight="1">
      <c r="B28" s="142">
        <v>2</v>
      </c>
      <c r="C28" s="142" t="s">
        <v>151</v>
      </c>
      <c r="D28" s="142" t="s">
        <v>158</v>
      </c>
      <c r="E28" s="143" t="s">
        <v>134</v>
      </c>
      <c r="I28" s="142">
        <v>2</v>
      </c>
      <c r="J28" s="142" t="s">
        <v>151</v>
      </c>
      <c r="K28" s="142" t="s">
        <v>158</v>
      </c>
      <c r="L28" s="143" t="s">
        <v>134</v>
      </c>
    </row>
    <row r="29" spans="2:12" ht="12.75" customHeight="1">
      <c r="B29" s="142"/>
      <c r="C29" s="142"/>
      <c r="D29" s="142"/>
      <c r="E29" s="143"/>
      <c r="I29" s="142"/>
      <c r="J29" s="142"/>
      <c r="K29" s="142"/>
      <c r="L29" s="143"/>
    </row>
    <row r="30" spans="2:12" ht="12.75" customHeight="1">
      <c r="B30" s="142">
        <v>3</v>
      </c>
      <c r="C30" s="142" t="s">
        <v>159</v>
      </c>
      <c r="D30" s="142" t="s">
        <v>160</v>
      </c>
      <c r="E30" s="142" t="s">
        <v>161</v>
      </c>
      <c r="I30" s="142">
        <v>3</v>
      </c>
      <c r="J30" s="142" t="s">
        <v>159</v>
      </c>
      <c r="K30" s="142" t="s">
        <v>160</v>
      </c>
      <c r="L30" s="142" t="s">
        <v>161</v>
      </c>
    </row>
    <row r="31" spans="2:12" ht="12.75" customHeight="1">
      <c r="B31" s="142"/>
      <c r="C31" s="142"/>
      <c r="D31" s="142"/>
      <c r="E31" s="142"/>
      <c r="I31" s="142"/>
      <c r="J31" s="142"/>
      <c r="K31" s="142"/>
      <c r="L31" s="142"/>
    </row>
    <row r="32" spans="2:12" ht="12.75" customHeight="1">
      <c r="B32" s="142">
        <v>4</v>
      </c>
      <c r="C32" s="142" t="s">
        <v>162</v>
      </c>
      <c r="D32" s="142" t="s">
        <v>147</v>
      </c>
      <c r="E32" s="142" t="s">
        <v>138</v>
      </c>
      <c r="I32" s="142">
        <v>4</v>
      </c>
      <c r="J32" s="142" t="s">
        <v>162</v>
      </c>
      <c r="K32" s="142" t="s">
        <v>147</v>
      </c>
      <c r="L32" s="142" t="s">
        <v>138</v>
      </c>
    </row>
    <row r="33" spans="2:12" ht="12.75" customHeight="1">
      <c r="B33" s="142"/>
      <c r="C33" s="142"/>
      <c r="D33" s="142"/>
      <c r="E33" s="142"/>
      <c r="I33" s="142"/>
      <c r="J33" s="142"/>
      <c r="K33" s="142"/>
      <c r="L33" s="142"/>
    </row>
    <row r="34" spans="2:12" ht="12.75" customHeight="1">
      <c r="B34" s="142">
        <v>5</v>
      </c>
      <c r="C34" s="142" t="s">
        <v>140</v>
      </c>
      <c r="D34" s="143" t="s">
        <v>144</v>
      </c>
      <c r="E34" s="142" t="s">
        <v>163</v>
      </c>
      <c r="I34" s="142">
        <v>5</v>
      </c>
      <c r="J34" s="142" t="s">
        <v>140</v>
      </c>
      <c r="K34" s="143" t="s">
        <v>144</v>
      </c>
      <c r="L34" s="142" t="s">
        <v>163</v>
      </c>
    </row>
    <row r="35" spans="2:12" ht="12.75" customHeight="1">
      <c r="B35" s="142"/>
      <c r="C35" s="142"/>
      <c r="D35" s="143"/>
      <c r="E35" s="142"/>
      <c r="I35" s="142"/>
      <c r="J35" s="142"/>
      <c r="K35" s="143"/>
      <c r="L35" s="142"/>
    </row>
    <row r="36" ht="12.75" customHeight="1"/>
    <row r="37" ht="12.75" customHeight="1"/>
    <row r="38" ht="13.5" customHeight="1"/>
    <row r="39" ht="13.5" customHeight="1"/>
    <row r="40" ht="13.5" customHeight="1"/>
  </sheetData>
  <sheetProtection selectLockedCells="1" selectUnlockedCells="1"/>
  <mergeCells count="130">
    <mergeCell ref="B4:F4"/>
    <mergeCell ref="H4:L4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L11:L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L17:L18"/>
    <mergeCell ref="B19:B20"/>
    <mergeCell ref="C19:C20"/>
    <mergeCell ref="D19:D20"/>
    <mergeCell ref="E19:E20"/>
    <mergeCell ref="F19:F20"/>
    <mergeCell ref="H19:H20"/>
    <mergeCell ref="I19:I20"/>
    <mergeCell ref="J19:J20"/>
    <mergeCell ref="K19:K20"/>
    <mergeCell ref="L19:L20"/>
    <mergeCell ref="B24:B25"/>
    <mergeCell ref="C24:C25"/>
    <mergeCell ref="D24:D25"/>
    <mergeCell ref="E24:E25"/>
    <mergeCell ref="I24:I25"/>
    <mergeCell ref="J24:J25"/>
    <mergeCell ref="K24:K25"/>
    <mergeCell ref="L24:L25"/>
    <mergeCell ref="B26:B27"/>
    <mergeCell ref="C26:C27"/>
    <mergeCell ref="D26:D27"/>
    <mergeCell ref="E26:E27"/>
    <mergeCell ref="I26:I27"/>
    <mergeCell ref="J26:J27"/>
    <mergeCell ref="K26:K27"/>
    <mergeCell ref="L26:L27"/>
    <mergeCell ref="B28:B29"/>
    <mergeCell ref="C28:C29"/>
    <mergeCell ref="D28:D29"/>
    <mergeCell ref="E28:E29"/>
    <mergeCell ref="I28:I29"/>
    <mergeCell ref="J28:J29"/>
    <mergeCell ref="K28:K29"/>
    <mergeCell ref="L28:L29"/>
    <mergeCell ref="B30:B31"/>
    <mergeCell ref="C30:C31"/>
    <mergeCell ref="D30:D31"/>
    <mergeCell ref="E30:E31"/>
    <mergeCell ref="I30:I31"/>
    <mergeCell ref="J30:J31"/>
    <mergeCell ref="K30:K31"/>
    <mergeCell ref="L30:L31"/>
    <mergeCell ref="B32:B33"/>
    <mergeCell ref="C32:C33"/>
    <mergeCell ref="D32:D33"/>
    <mergeCell ref="E32:E33"/>
    <mergeCell ref="I32:I33"/>
    <mergeCell ref="J32:J33"/>
    <mergeCell ref="K32:K33"/>
    <mergeCell ref="L32:L33"/>
    <mergeCell ref="B34:B35"/>
    <mergeCell ref="C34:C35"/>
    <mergeCell ref="D34:D35"/>
    <mergeCell ref="E34:E35"/>
    <mergeCell ref="I34:I35"/>
    <mergeCell ref="J34:J35"/>
    <mergeCell ref="K34:K35"/>
    <mergeCell ref="L34:L35"/>
  </mergeCells>
  <printOptions/>
  <pageMargins left="0.017361111111111112" right="0.050694444444444445" top="0.46875" bottom="0.5305555555555556" header="0.5118055555555555" footer="0.5118055555555555"/>
  <pageSetup horizontalDpi="300" verticalDpi="300" orientation="landscape" paperSize="9" scale="9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B2:K57"/>
  <sheetViews>
    <sheetView zoomScale="75" zoomScaleNormal="75" workbookViewId="0" topLeftCell="A1">
      <selection activeCell="P36" activeCellId="1" sqref="A25:IV25 P36"/>
    </sheetView>
  </sheetViews>
  <sheetFormatPr defaultColWidth="9.140625" defaultRowHeight="12.75"/>
  <cols>
    <col min="11" max="11" width="9.7109375" style="0" customWidth="1"/>
  </cols>
  <sheetData>
    <row r="2" spans="2:3" ht="12.75">
      <c r="B2" s="103" t="s">
        <v>164</v>
      </c>
      <c r="C2" s="103"/>
    </row>
    <row r="4" ht="12.75">
      <c r="C4" s="103" t="s">
        <v>165</v>
      </c>
    </row>
    <row r="6" spans="2:11" ht="12.75">
      <c r="B6" s="144" t="s">
        <v>6</v>
      </c>
      <c r="C6" s="144">
        <v>1</v>
      </c>
      <c r="D6" s="145">
        <v>2</v>
      </c>
      <c r="E6" s="144">
        <v>3</v>
      </c>
      <c r="F6" s="145">
        <v>4</v>
      </c>
      <c r="G6" s="144">
        <v>5</v>
      </c>
      <c r="H6" s="144">
        <v>6</v>
      </c>
      <c r="I6" s="144" t="s">
        <v>166</v>
      </c>
      <c r="J6" s="144" t="s">
        <v>167</v>
      </c>
      <c r="K6" s="146" t="s">
        <v>168</v>
      </c>
    </row>
    <row r="7" spans="2:11" ht="12.75">
      <c r="B7" s="147"/>
      <c r="C7" s="147"/>
      <c r="D7" s="148"/>
      <c r="E7" s="147"/>
      <c r="F7" s="149"/>
      <c r="G7" s="147"/>
      <c r="H7" s="147"/>
      <c r="I7" s="147"/>
      <c r="J7" s="147"/>
      <c r="K7" s="147"/>
    </row>
    <row r="8" spans="2:11" ht="12.75">
      <c r="B8" s="144"/>
      <c r="C8" s="144"/>
      <c r="D8" s="145"/>
      <c r="E8" s="144"/>
      <c r="F8" s="147"/>
      <c r="G8" s="144"/>
      <c r="H8" s="144"/>
      <c r="I8" s="144"/>
      <c r="J8" s="144"/>
      <c r="K8" s="144"/>
    </row>
    <row r="9" spans="2:11" ht="12.75">
      <c r="B9" s="150"/>
      <c r="C9" s="150"/>
      <c r="D9" s="149"/>
      <c r="E9" s="150"/>
      <c r="F9" s="149"/>
      <c r="G9" s="150"/>
      <c r="H9" s="150"/>
      <c r="I9" s="150"/>
      <c r="J9" s="150"/>
      <c r="K9" s="150"/>
    </row>
    <row r="10" spans="2:11" ht="12.75">
      <c r="B10" s="147"/>
      <c r="C10" s="147"/>
      <c r="D10" s="148"/>
      <c r="E10" s="147"/>
      <c r="F10" s="148"/>
      <c r="G10" s="147"/>
      <c r="H10" s="147"/>
      <c r="I10" s="147"/>
      <c r="J10" s="147"/>
      <c r="K10" s="147"/>
    </row>
    <row r="11" spans="2:11" ht="12.75">
      <c r="B11" s="150" t="s">
        <v>169</v>
      </c>
      <c r="C11" s="150"/>
      <c r="D11" s="149"/>
      <c r="E11" s="150"/>
      <c r="F11" s="149"/>
      <c r="G11" s="150"/>
      <c r="H11" s="150"/>
      <c r="I11" s="150"/>
      <c r="J11" s="150"/>
      <c r="K11" s="150"/>
    </row>
    <row r="13" spans="2:9" ht="12.75">
      <c r="B13" s="144"/>
      <c r="C13" s="144">
        <v>7</v>
      </c>
      <c r="D13" s="145">
        <v>8</v>
      </c>
      <c r="E13" s="144">
        <v>9</v>
      </c>
      <c r="F13" s="145">
        <v>10</v>
      </c>
      <c r="G13" s="144">
        <v>11</v>
      </c>
      <c r="H13" s="144">
        <v>12</v>
      </c>
      <c r="I13" s="144">
        <v>13</v>
      </c>
    </row>
    <row r="14" spans="2:9" ht="12.75">
      <c r="B14" s="147"/>
      <c r="C14" s="147"/>
      <c r="D14" s="148"/>
      <c r="E14" s="147"/>
      <c r="F14" s="148"/>
      <c r="G14" s="147"/>
      <c r="H14" s="147"/>
      <c r="I14" s="147"/>
    </row>
    <row r="15" spans="2:9" ht="12.75">
      <c r="B15" s="144"/>
      <c r="C15" s="144"/>
      <c r="D15" s="145"/>
      <c r="E15" s="144"/>
      <c r="F15" s="145"/>
      <c r="G15" s="144"/>
      <c r="H15" s="144"/>
      <c r="I15" s="144"/>
    </row>
    <row r="16" spans="2:9" ht="12.75">
      <c r="B16" s="150"/>
      <c r="C16" s="150"/>
      <c r="D16" s="149"/>
      <c r="E16" s="150"/>
      <c r="F16" s="149"/>
      <c r="G16" s="150"/>
      <c r="H16" s="150"/>
      <c r="I16" s="150"/>
    </row>
    <row r="17" spans="2:9" ht="12.75">
      <c r="B17" s="147"/>
      <c r="C17" s="147"/>
      <c r="D17" s="148"/>
      <c r="E17" s="147"/>
      <c r="F17" s="148"/>
      <c r="G17" s="147"/>
      <c r="H17" s="147"/>
      <c r="I17" s="147"/>
    </row>
    <row r="18" spans="2:9" ht="12.75">
      <c r="B18" s="150" t="s">
        <v>63</v>
      </c>
      <c r="C18" s="150"/>
      <c r="D18" s="149"/>
      <c r="E18" s="150"/>
      <c r="F18" s="149"/>
      <c r="G18" s="150"/>
      <c r="H18" s="150"/>
      <c r="I18" s="150"/>
    </row>
    <row r="19" spans="2:9" ht="12.75">
      <c r="B19" s="147"/>
      <c r="C19" s="147"/>
      <c r="D19" s="148"/>
      <c r="E19" s="147"/>
      <c r="F19" s="148"/>
      <c r="G19" s="147"/>
      <c r="H19" s="147"/>
      <c r="I19" s="147"/>
    </row>
    <row r="20" spans="2:9" ht="12.75">
      <c r="B20" s="150" t="s">
        <v>169</v>
      </c>
      <c r="C20" s="150"/>
      <c r="D20" s="149"/>
      <c r="E20" s="150"/>
      <c r="F20" s="149"/>
      <c r="G20" s="150"/>
      <c r="H20" s="150"/>
      <c r="I20" s="150"/>
    </row>
    <row r="36" spans="2:3" ht="12.75">
      <c r="B36" s="103" t="s">
        <v>164</v>
      </c>
      <c r="C36" s="103"/>
    </row>
    <row r="38" ht="12.75">
      <c r="C38" s="103" t="s">
        <v>165</v>
      </c>
    </row>
    <row r="40" spans="2:11" ht="12.75">
      <c r="B40" s="144" t="s">
        <v>6</v>
      </c>
      <c r="C40" s="144">
        <v>1</v>
      </c>
      <c r="D40" s="145">
        <v>2</v>
      </c>
      <c r="E40" s="144">
        <v>3</v>
      </c>
      <c r="F40" s="145">
        <v>4</v>
      </c>
      <c r="G40" s="144">
        <v>5</v>
      </c>
      <c r="H40" s="144">
        <v>6</v>
      </c>
      <c r="I40" s="144" t="s">
        <v>166</v>
      </c>
      <c r="J40" s="144" t="s">
        <v>167</v>
      </c>
      <c r="K40" s="146" t="s">
        <v>168</v>
      </c>
    </row>
    <row r="41" spans="2:11" ht="12.75">
      <c r="B41" s="147"/>
      <c r="C41" s="147"/>
      <c r="D41" s="148"/>
      <c r="E41" s="147"/>
      <c r="F41" s="148"/>
      <c r="G41" s="147"/>
      <c r="H41" s="147"/>
      <c r="I41" s="147"/>
      <c r="J41" s="147"/>
      <c r="K41" s="147"/>
    </row>
    <row r="42" spans="2:11" ht="12.75">
      <c r="B42" s="144"/>
      <c r="C42" s="144"/>
      <c r="D42" s="145"/>
      <c r="E42" s="144"/>
      <c r="F42" s="145"/>
      <c r="G42" s="144"/>
      <c r="H42" s="144"/>
      <c r="I42" s="144"/>
      <c r="J42" s="144"/>
      <c r="K42" s="144"/>
    </row>
    <row r="43" spans="2:11" ht="12.75">
      <c r="B43" s="150"/>
      <c r="C43" s="150"/>
      <c r="D43" s="149"/>
      <c r="E43" s="150"/>
      <c r="F43" s="149"/>
      <c r="G43" s="150"/>
      <c r="H43" s="150"/>
      <c r="I43" s="150"/>
      <c r="J43" s="150"/>
      <c r="K43" s="150"/>
    </row>
    <row r="44" spans="2:11" ht="12.75">
      <c r="B44" s="147"/>
      <c r="C44" s="147"/>
      <c r="D44" s="148"/>
      <c r="E44" s="147"/>
      <c r="F44" s="148"/>
      <c r="G44" s="147"/>
      <c r="H44" s="147"/>
      <c r="I44" s="147"/>
      <c r="J44" s="147"/>
      <c r="K44" s="147"/>
    </row>
    <row r="45" spans="2:11" ht="12.75">
      <c r="B45" s="150" t="s">
        <v>169</v>
      </c>
      <c r="C45" s="150"/>
      <c r="D45" s="149"/>
      <c r="E45" s="150"/>
      <c r="F45" s="149"/>
      <c r="G45" s="150"/>
      <c r="H45" s="150"/>
      <c r="I45" s="150"/>
      <c r="J45" s="150"/>
      <c r="K45" s="150"/>
    </row>
    <row r="50" spans="2:9" ht="12.75">
      <c r="B50" s="144"/>
      <c r="C50" s="144">
        <v>7</v>
      </c>
      <c r="D50" s="145">
        <v>8</v>
      </c>
      <c r="E50" s="144">
        <v>9</v>
      </c>
      <c r="F50" s="145">
        <v>10</v>
      </c>
      <c r="G50" s="144">
        <v>11</v>
      </c>
      <c r="H50" s="144">
        <v>12</v>
      </c>
      <c r="I50" s="144">
        <v>13</v>
      </c>
    </row>
    <row r="51" spans="2:9" ht="12.75">
      <c r="B51" s="147"/>
      <c r="C51" s="147"/>
      <c r="D51" s="148"/>
      <c r="E51" s="147"/>
      <c r="F51" s="148"/>
      <c r="G51" s="147"/>
      <c r="H51" s="147"/>
      <c r="I51" s="147"/>
    </row>
    <row r="52" spans="2:9" ht="12.75">
      <c r="B52" s="144"/>
      <c r="C52" s="144"/>
      <c r="D52" s="145"/>
      <c r="E52" s="144"/>
      <c r="F52" s="145"/>
      <c r="G52" s="144"/>
      <c r="H52" s="144"/>
      <c r="I52" s="144"/>
    </row>
    <row r="53" spans="2:9" ht="12.75">
      <c r="B53" s="150"/>
      <c r="C53" s="150"/>
      <c r="D53" s="149"/>
      <c r="E53" s="150"/>
      <c r="F53" s="149"/>
      <c r="G53" s="150"/>
      <c r="H53" s="150"/>
      <c r="I53" s="150"/>
    </row>
    <row r="54" spans="2:9" ht="12.75">
      <c r="B54" s="147"/>
      <c r="C54" s="147"/>
      <c r="D54" s="148"/>
      <c r="E54" s="147"/>
      <c r="F54" s="148"/>
      <c r="G54" s="147"/>
      <c r="H54" s="147"/>
      <c r="I54" s="147"/>
    </row>
    <row r="55" spans="2:9" ht="12.75">
      <c r="B55" s="150" t="s">
        <v>63</v>
      </c>
      <c r="C55" s="150"/>
      <c r="D55" s="149"/>
      <c r="E55" s="150"/>
      <c r="F55" s="149"/>
      <c r="G55" s="150"/>
      <c r="H55" s="150"/>
      <c r="I55" s="150"/>
    </row>
    <row r="56" spans="2:9" ht="12.75">
      <c r="B56" s="147"/>
      <c r="C56" s="147"/>
      <c r="D56" s="148"/>
      <c r="E56" s="147"/>
      <c r="F56" s="148"/>
      <c r="G56" s="147"/>
      <c r="H56" s="147"/>
      <c r="I56" s="147"/>
    </row>
    <row r="57" spans="2:9" ht="12.75">
      <c r="B57" s="150" t="s">
        <v>169</v>
      </c>
      <c r="C57" s="150"/>
      <c r="D57" s="149"/>
      <c r="E57" s="150"/>
      <c r="F57" s="149"/>
      <c r="G57" s="150"/>
      <c r="H57" s="150"/>
      <c r="I57" s="150"/>
    </row>
  </sheetData>
  <sheetProtection selectLockedCells="1" selectUnlockedCells="1"/>
  <printOptions/>
  <pageMargins left="0.017361111111111112" right="0.050694444444444445" top="0.46875" bottom="0.5305555555555556" header="0.5118055555555555" footer="0.5118055555555555"/>
  <pageSetup horizontalDpi="300" verticalDpi="3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G26"/>
  <sheetViews>
    <sheetView zoomScale="75" zoomScaleNormal="75" workbookViewId="0" topLeftCell="A1">
      <selection activeCell="J25" sqref="A25:IV25"/>
    </sheetView>
  </sheetViews>
  <sheetFormatPr defaultColWidth="11.421875" defaultRowHeight="12.75"/>
  <cols>
    <col min="1" max="1" width="10.140625" style="0" customWidth="1"/>
    <col min="2" max="2" width="21.140625" style="0" customWidth="1"/>
    <col min="3" max="3" width="17.00390625" style="0" customWidth="1"/>
    <col min="4" max="5" width="11.57421875" style="0" customWidth="1"/>
    <col min="6" max="6" width="24.28125" style="0" customWidth="1"/>
    <col min="7" max="7" width="18.7109375" style="0" customWidth="1"/>
    <col min="8" max="16384" width="11.57421875" style="0" customWidth="1"/>
  </cols>
  <sheetData>
    <row r="1" spans="2:7" ht="12.75">
      <c r="B1" s="1"/>
      <c r="C1" s="1"/>
      <c r="D1" s="1"/>
      <c r="F1" s="1"/>
      <c r="G1" s="1"/>
    </row>
    <row r="2" spans="1:7" ht="12.75">
      <c r="A2" s="151" t="s">
        <v>6</v>
      </c>
      <c r="B2" s="151" t="s">
        <v>7</v>
      </c>
      <c r="C2" s="151"/>
      <c r="D2" s="1"/>
      <c r="E2" s="151" t="s">
        <v>6</v>
      </c>
      <c r="F2" s="152" t="s">
        <v>7</v>
      </c>
      <c r="G2" s="151"/>
    </row>
    <row r="3" spans="1:7" ht="12.75">
      <c r="A3" s="151">
        <v>1</v>
      </c>
      <c r="B3" s="152" t="s">
        <v>27</v>
      </c>
      <c r="C3" s="151"/>
      <c r="D3" s="1"/>
      <c r="E3" s="151">
        <v>1</v>
      </c>
      <c r="F3" s="152" t="s">
        <v>29</v>
      </c>
      <c r="G3" s="151"/>
    </row>
    <row r="4" spans="1:7" ht="12.75">
      <c r="A4" s="151">
        <v>2</v>
      </c>
      <c r="B4" s="152" t="s">
        <v>45</v>
      </c>
      <c r="C4" s="151"/>
      <c r="D4" s="1"/>
      <c r="E4" s="151">
        <v>2</v>
      </c>
      <c r="F4" s="152" t="s">
        <v>18</v>
      </c>
      <c r="G4" s="151"/>
    </row>
    <row r="5" spans="1:7" ht="12.75">
      <c r="A5" s="151">
        <v>3</v>
      </c>
      <c r="B5" s="152" t="s">
        <v>47</v>
      </c>
      <c r="C5" s="151"/>
      <c r="D5" s="1"/>
      <c r="E5" s="151">
        <v>3</v>
      </c>
      <c r="F5" s="152" t="s">
        <v>19</v>
      </c>
      <c r="G5" s="151"/>
    </row>
    <row r="6" spans="1:7" ht="12.75">
      <c r="A6" s="151">
        <v>4</v>
      </c>
      <c r="B6" s="152" t="s">
        <v>21</v>
      </c>
      <c r="C6" s="151"/>
      <c r="D6" s="1"/>
      <c r="E6" s="151">
        <v>4</v>
      </c>
      <c r="F6" s="152" t="s">
        <v>49</v>
      </c>
      <c r="G6" s="151"/>
    </row>
    <row r="7" spans="1:7" ht="12.75">
      <c r="A7" s="151">
        <v>5</v>
      </c>
      <c r="B7" s="152" t="s">
        <v>16</v>
      </c>
      <c r="C7" s="151"/>
      <c r="D7" s="1"/>
      <c r="E7" s="151">
        <v>5</v>
      </c>
      <c r="F7" s="152" t="s">
        <v>22</v>
      </c>
      <c r="G7" s="151"/>
    </row>
    <row r="8" spans="1:7" ht="12.75">
      <c r="A8" s="151">
        <v>6</v>
      </c>
      <c r="B8" s="152" t="s">
        <v>34</v>
      </c>
      <c r="C8" s="151"/>
      <c r="D8" s="1"/>
      <c r="E8" s="151">
        <v>6</v>
      </c>
      <c r="F8" s="152" t="s">
        <v>24</v>
      </c>
      <c r="G8" s="151"/>
    </row>
    <row r="9" spans="1:7" ht="12.75">
      <c r="A9" s="151">
        <v>7</v>
      </c>
      <c r="B9" s="152" t="s">
        <v>46</v>
      </c>
      <c r="C9" s="151"/>
      <c r="D9" s="1"/>
      <c r="E9" s="151">
        <v>7</v>
      </c>
      <c r="F9" s="152" t="s">
        <v>15</v>
      </c>
      <c r="G9" s="151"/>
    </row>
    <row r="10" spans="1:7" ht="12.75">
      <c r="A10" s="151">
        <v>8</v>
      </c>
      <c r="B10" s="152" t="s">
        <v>32</v>
      </c>
      <c r="C10" s="151"/>
      <c r="D10" s="1"/>
      <c r="E10" s="151">
        <v>8</v>
      </c>
      <c r="F10" s="152" t="s">
        <v>37</v>
      </c>
      <c r="G10" s="151"/>
    </row>
    <row r="11" spans="1:7" ht="12.75">
      <c r="A11" s="151">
        <v>9</v>
      </c>
      <c r="B11" s="152" t="s">
        <v>20</v>
      </c>
      <c r="C11" s="151"/>
      <c r="D11" s="1"/>
      <c r="E11" s="151">
        <v>9</v>
      </c>
      <c r="F11" s="152" t="s">
        <v>170</v>
      </c>
      <c r="G11" s="151"/>
    </row>
    <row r="12" spans="1:7" ht="12.75">
      <c r="A12" s="151">
        <v>10</v>
      </c>
      <c r="B12" s="152" t="s">
        <v>35</v>
      </c>
      <c r="C12" s="151"/>
      <c r="D12" s="1"/>
      <c r="E12" s="151">
        <v>10</v>
      </c>
      <c r="F12" s="153" t="s">
        <v>41</v>
      </c>
      <c r="G12" s="151"/>
    </row>
    <row r="13" spans="1:7" ht="12.75">
      <c r="A13" s="151">
        <v>11</v>
      </c>
      <c r="B13" s="152" t="s">
        <v>28</v>
      </c>
      <c r="C13" s="151"/>
      <c r="D13" s="1"/>
      <c r="E13" s="151">
        <v>11</v>
      </c>
      <c r="F13" s="153" t="s">
        <v>31</v>
      </c>
      <c r="G13" s="151"/>
    </row>
    <row r="14" spans="1:7" ht="12.75">
      <c r="A14" s="151">
        <v>12</v>
      </c>
      <c r="B14" s="103" t="s">
        <v>23</v>
      </c>
      <c r="C14" s="151" t="s">
        <v>171</v>
      </c>
      <c r="D14" s="1"/>
      <c r="E14" s="151">
        <v>12</v>
      </c>
      <c r="F14" s="154" t="s">
        <v>30</v>
      </c>
      <c r="G14" s="151"/>
    </row>
    <row r="15" spans="1:7" ht="12.75">
      <c r="A15" s="151">
        <v>13</v>
      </c>
      <c r="B15" s="152" t="s">
        <v>26</v>
      </c>
      <c r="C15" s="151"/>
      <c r="D15" s="1"/>
      <c r="E15" s="151">
        <v>13</v>
      </c>
      <c r="F15" s="154" t="s">
        <v>48</v>
      </c>
      <c r="G15" s="151"/>
    </row>
    <row r="16" spans="1:7" ht="12.75">
      <c r="A16" s="151">
        <v>14</v>
      </c>
      <c r="B16" s="152" t="s">
        <v>36</v>
      </c>
      <c r="C16" s="151"/>
      <c r="D16" s="1"/>
      <c r="E16" s="151">
        <v>14</v>
      </c>
      <c r="F16" s="154" t="s">
        <v>51</v>
      </c>
      <c r="G16" s="151"/>
    </row>
    <row r="17" spans="1:7" ht="12.75">
      <c r="A17" s="151">
        <v>15</v>
      </c>
      <c r="B17" s="152"/>
      <c r="C17" s="151"/>
      <c r="D17" s="1"/>
      <c r="E17" s="151">
        <v>15</v>
      </c>
      <c r="F17" s="152"/>
      <c r="G17" s="151"/>
    </row>
    <row r="18" spans="1:7" ht="12.75">
      <c r="A18" s="151">
        <v>16</v>
      </c>
      <c r="B18" s="152"/>
      <c r="C18" s="155"/>
      <c r="D18" s="1"/>
      <c r="E18" s="151">
        <v>16</v>
      </c>
      <c r="F18" s="154"/>
      <c r="G18" s="151"/>
    </row>
    <row r="19" spans="1:7" ht="12.75">
      <c r="A19" s="151">
        <v>17</v>
      </c>
      <c r="B19" s="152"/>
      <c r="C19" s="151"/>
      <c r="D19" s="1"/>
      <c r="E19" s="151">
        <v>17</v>
      </c>
      <c r="F19" s="154"/>
      <c r="G19" s="151"/>
    </row>
    <row r="20" spans="1:7" ht="12.75">
      <c r="A20" s="151">
        <v>18</v>
      </c>
      <c r="B20" s="152"/>
      <c r="C20" s="151"/>
      <c r="D20" s="1"/>
      <c r="E20" s="151">
        <v>18</v>
      </c>
      <c r="F20" s="153"/>
      <c r="G20" s="151"/>
    </row>
    <row r="21" spans="1:7" ht="12.75">
      <c r="A21" s="151">
        <v>19</v>
      </c>
      <c r="B21" s="156"/>
      <c r="C21" s="151"/>
      <c r="D21" s="1"/>
      <c r="E21" s="151">
        <v>19</v>
      </c>
      <c r="F21" s="154"/>
      <c r="G21" s="151"/>
    </row>
    <row r="22" spans="1:7" ht="12.75">
      <c r="A22" s="151">
        <v>20</v>
      </c>
      <c r="B22" s="152"/>
      <c r="C22" s="151"/>
      <c r="D22" s="1"/>
      <c r="E22" s="151">
        <v>20</v>
      </c>
      <c r="F22" s="154"/>
      <c r="G22" s="151"/>
    </row>
    <row r="23" spans="1:7" ht="12.75">
      <c r="A23" s="151">
        <v>21</v>
      </c>
      <c r="B23" s="103"/>
      <c r="C23" s="151"/>
      <c r="D23" s="1"/>
      <c r="E23" s="151">
        <v>21</v>
      </c>
      <c r="F23" s="154"/>
      <c r="G23" s="151"/>
    </row>
    <row r="24" spans="1:7" ht="12.75">
      <c r="A24" s="151">
        <v>22</v>
      </c>
      <c r="B24" s="152"/>
      <c r="C24" s="151"/>
      <c r="D24" s="1"/>
      <c r="E24" s="151">
        <v>22</v>
      </c>
      <c r="F24" s="154"/>
      <c r="G24" s="151"/>
    </row>
    <row r="25" spans="1:7" ht="12.75">
      <c r="A25" s="151">
        <v>23</v>
      </c>
      <c r="B25" s="152"/>
      <c r="C25" s="151"/>
      <c r="D25" s="1"/>
      <c r="E25" s="151">
        <v>23</v>
      </c>
      <c r="F25" s="152"/>
      <c r="G25" s="151"/>
    </row>
    <row r="26" spans="1:7" ht="12.75">
      <c r="A26" s="151">
        <v>24</v>
      </c>
      <c r="B26" s="152"/>
      <c r="C26" s="151"/>
      <c r="D26" s="1"/>
      <c r="E26" s="151">
        <v>24</v>
      </c>
      <c r="F26" s="152"/>
      <c r="G26" s="151"/>
    </row>
  </sheetData>
  <sheetProtection selectLockedCells="1" selectUnlockedCells="1"/>
  <printOptions/>
  <pageMargins left="0.7875" right="0.7875" top="0.570138888888889" bottom="1.0527777777777778" header="0.30486111111111114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5" zoomScaleNormal="75" workbookViewId="0" topLeftCell="A1">
      <selection activeCell="J25" sqref="J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created xsi:type="dcterms:W3CDTF">2015-06-06T06:59:36Z</dcterms:created>
  <dcterms:modified xsi:type="dcterms:W3CDTF">2015-06-08T06:05:31Z</dcterms:modified>
  <cp:category/>
  <cp:version/>
  <cp:contentType/>
  <cp:contentStatus/>
  <cp:revision>1</cp:revision>
</cp:coreProperties>
</file>